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rdvark\bf\BUDGET\Budgets\2020-21_Budget\2020-21_Final_Budget\2020-21-Final-Budget-Allocations\Email_and_Posting_Versions\"/>
    </mc:Choice>
  </mc:AlternateContent>
  <xr:revisionPtr revIDLastSave="0" documentId="8_{8587307B-BAB6-4B19-8F37-38D7D17195D0}" xr6:coauthVersionLast="36" xr6:coauthVersionMax="36" xr10:uidLastSave="{00000000-0000-0000-0000-000000000000}"/>
  <bookViews>
    <workbookView xWindow="0" yWindow="0" windowWidth="19410" windowHeight="10590" tabRatio="733" xr2:uid="{00000000-000D-0000-FFFF-FFFF00000000}"/>
  </bookViews>
  <sheets>
    <sheet name="Attach A-Uses" sheetId="6" r:id="rId1"/>
    <sheet name="Attach B-Sources" sheetId="16" r:id="rId2"/>
    <sheet name="Attach C-SUG" sheetId="15" r:id="rId3"/>
    <sheet name="Attach D-Reference Info" sheetId="12" r:id="rId4"/>
  </sheets>
  <definedNames>
    <definedName name="_xlnm.Print_Area" localSheetId="0">'Attach A-Uses'!$A$1:$F$36</definedName>
    <definedName name="_xlnm.Print_Area" localSheetId="1">'Attach B-Sources'!$A$1:$E$36</definedName>
    <definedName name="_xlnm.Print_Area" localSheetId="2">'Attach C-SUG'!$A$1:$I$30</definedName>
    <definedName name="_xlnm.Print_Area" localSheetId="3">'Attach D-Reference Info'!$A$1:$I$37</definedName>
  </definedNames>
  <calcPr calcId="191029"/>
</workbook>
</file>

<file path=xl/calcChain.xml><?xml version="1.0" encoding="utf-8"?>
<calcChain xmlns="http://schemas.openxmlformats.org/spreadsheetml/2006/main">
  <c r="H30" i="12" l="1"/>
  <c r="H34" i="12" s="1"/>
  <c r="I30" i="12"/>
  <c r="I34" i="12" s="1"/>
  <c r="F35" i="6" l="1"/>
  <c r="F34" i="6"/>
  <c r="F33" i="6"/>
  <c r="F32" i="6"/>
  <c r="F31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C30" i="12" l="1"/>
  <c r="C34" i="12" s="1"/>
  <c r="C30" i="16" l="1"/>
  <c r="C36" i="16" s="1"/>
  <c r="E35" i="16" l="1"/>
  <c r="D35" i="16" s="1"/>
  <c r="E34" i="16"/>
  <c r="D34" i="16" s="1"/>
  <c r="E33" i="16"/>
  <c r="E30" i="6"/>
  <c r="E36" i="6" s="1"/>
  <c r="H30" i="15" l="1"/>
  <c r="B30" i="6" l="1"/>
  <c r="B36" i="6" s="1"/>
  <c r="D32" i="12" l="1"/>
  <c r="D31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E32" i="16" l="1"/>
  <c r="D32" i="16" s="1"/>
  <c r="E31" i="16"/>
  <c r="G30" i="15" l="1"/>
  <c r="F30" i="12" l="1"/>
  <c r="G7" i="12"/>
  <c r="B7" i="16" s="1"/>
  <c r="E10" i="16" l="1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9" i="16"/>
  <c r="E8" i="16"/>
  <c r="E7" i="16"/>
  <c r="D7" i="16" l="1"/>
  <c r="E30" i="16"/>
  <c r="E36" i="16" s="1"/>
  <c r="D30" i="15" l="1"/>
  <c r="B4" i="15"/>
  <c r="E8" i="15" l="1"/>
  <c r="F23" i="15" l="1"/>
  <c r="E23" i="15"/>
  <c r="F11" i="15"/>
  <c r="E11" i="15"/>
  <c r="F26" i="15"/>
  <c r="E26" i="15"/>
  <c r="F22" i="15"/>
  <c r="E22" i="15"/>
  <c r="F18" i="15"/>
  <c r="E18" i="15"/>
  <c r="F14" i="15"/>
  <c r="E14" i="15"/>
  <c r="F10" i="15"/>
  <c r="E10" i="15"/>
  <c r="F27" i="15"/>
  <c r="E27" i="15"/>
  <c r="F19" i="15"/>
  <c r="E19" i="15"/>
  <c r="F29" i="15"/>
  <c r="E29" i="15"/>
  <c r="F25" i="15"/>
  <c r="E25" i="15"/>
  <c r="F21" i="15"/>
  <c r="E21" i="15"/>
  <c r="F17" i="15"/>
  <c r="E17" i="15"/>
  <c r="F13" i="15"/>
  <c r="E13" i="15"/>
  <c r="F9" i="15"/>
  <c r="E9" i="15"/>
  <c r="F15" i="15"/>
  <c r="E15" i="15"/>
  <c r="F28" i="15"/>
  <c r="E28" i="15"/>
  <c r="F24" i="15"/>
  <c r="E24" i="15"/>
  <c r="F20" i="15"/>
  <c r="E20" i="15"/>
  <c r="F16" i="15"/>
  <c r="E16" i="15"/>
  <c r="F12" i="15"/>
  <c r="E12" i="15"/>
  <c r="F7" i="15"/>
  <c r="E7" i="15"/>
  <c r="C30" i="15"/>
  <c r="F8" i="15"/>
  <c r="E30" i="15" l="1"/>
  <c r="I7" i="15"/>
  <c r="I16" i="15"/>
  <c r="I24" i="15"/>
  <c r="I15" i="15"/>
  <c r="I13" i="15"/>
  <c r="I21" i="15"/>
  <c r="I29" i="15"/>
  <c r="I27" i="15"/>
  <c r="I14" i="15"/>
  <c r="I22" i="15"/>
  <c r="I11" i="15"/>
  <c r="F30" i="15"/>
  <c r="I8" i="15"/>
  <c r="I12" i="15"/>
  <c r="I20" i="15"/>
  <c r="I28" i="15"/>
  <c r="I9" i="15"/>
  <c r="I17" i="15"/>
  <c r="I25" i="15"/>
  <c r="I19" i="15"/>
  <c r="I10" i="15"/>
  <c r="I18" i="15"/>
  <c r="I26" i="15"/>
  <c r="I23" i="15"/>
  <c r="G32" i="12" l="1"/>
  <c r="B33" i="16" s="1"/>
  <c r="D33" i="16" s="1"/>
  <c r="G31" i="12"/>
  <c r="B31" i="16" s="1"/>
  <c r="D31" i="16" s="1"/>
  <c r="G10" i="12"/>
  <c r="B10" i="16" s="1"/>
  <c r="D10" i="16" s="1"/>
  <c r="G11" i="12"/>
  <c r="B11" i="16" s="1"/>
  <c r="D11" i="16" s="1"/>
  <c r="G12" i="12"/>
  <c r="B12" i="16" s="1"/>
  <c r="D12" i="16" s="1"/>
  <c r="G13" i="12"/>
  <c r="B13" i="16" s="1"/>
  <c r="D13" i="16" s="1"/>
  <c r="G14" i="12"/>
  <c r="B14" i="16" s="1"/>
  <c r="D14" i="16" s="1"/>
  <c r="G15" i="12"/>
  <c r="B15" i="16" s="1"/>
  <c r="D15" i="16" s="1"/>
  <c r="G16" i="12"/>
  <c r="B16" i="16" s="1"/>
  <c r="D16" i="16" s="1"/>
  <c r="G17" i="12"/>
  <c r="B17" i="16" s="1"/>
  <c r="D17" i="16" s="1"/>
  <c r="G18" i="12"/>
  <c r="B18" i="16" s="1"/>
  <c r="D18" i="16" s="1"/>
  <c r="G19" i="12"/>
  <c r="B19" i="16" s="1"/>
  <c r="D19" i="16" s="1"/>
  <c r="G20" i="12"/>
  <c r="B20" i="16" s="1"/>
  <c r="D20" i="16" s="1"/>
  <c r="G21" i="12"/>
  <c r="B21" i="16" s="1"/>
  <c r="D21" i="16" s="1"/>
  <c r="G22" i="12"/>
  <c r="B22" i="16" s="1"/>
  <c r="D22" i="16" s="1"/>
  <c r="G23" i="12"/>
  <c r="B23" i="16" s="1"/>
  <c r="D23" i="16" s="1"/>
  <c r="G24" i="12"/>
  <c r="B24" i="16" s="1"/>
  <c r="D24" i="16" s="1"/>
  <c r="G25" i="12"/>
  <c r="B25" i="16" s="1"/>
  <c r="D25" i="16" s="1"/>
  <c r="G26" i="12"/>
  <c r="B26" i="16" s="1"/>
  <c r="D26" i="16" s="1"/>
  <c r="G27" i="12"/>
  <c r="B27" i="16" s="1"/>
  <c r="D27" i="16" s="1"/>
  <c r="G28" i="12"/>
  <c r="B28" i="16" s="1"/>
  <c r="D28" i="16" s="1"/>
  <c r="G29" i="12"/>
  <c r="B29" i="16" s="1"/>
  <c r="D29" i="16" s="1"/>
  <c r="G9" i="12"/>
  <c r="B9" i="16" s="1"/>
  <c r="D9" i="16" s="1"/>
  <c r="G8" i="12"/>
  <c r="B8" i="16" s="1"/>
  <c r="B30" i="16" l="1"/>
  <c r="B36" i="16" s="1"/>
  <c r="D8" i="16"/>
  <c r="D30" i="16" s="1"/>
  <c r="D36" i="16" s="1"/>
  <c r="F34" i="12"/>
  <c r="B30" i="12" l="1"/>
  <c r="B30" i="15" l="1"/>
  <c r="I30" i="15" s="1"/>
  <c r="D30" i="6" l="1"/>
  <c r="E30" i="12"/>
  <c r="E34" i="12" s="1"/>
  <c r="D30" i="12"/>
  <c r="D34" i="12" s="1"/>
  <c r="D36" i="6" l="1"/>
  <c r="F36" i="6" s="1"/>
  <c r="F30" i="6"/>
  <c r="B34" i="12"/>
  <c r="G30" i="12"/>
  <c r="G34" i="12" s="1"/>
</calcChain>
</file>

<file path=xl/sharedStrings.xml><?xml version="1.0" encoding="utf-8"?>
<sst xmlns="http://schemas.openxmlformats.org/spreadsheetml/2006/main" count="170" uniqueCount="86">
  <si>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</si>
  <si>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</si>
  <si>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</si>
  <si>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</si>
  <si>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</si>
  <si>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</si>
  <si>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</si>
  <si>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</si>
  <si>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</si>
  <si>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</si>
  <si>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</si>
  <si>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</si>
  <si>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</si>
  <si>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</si>
  <si>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</si>
  <si>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</si>
  <si>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</si>
  <si>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</si>
  <si>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</si>
  <si>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</si>
  <si>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</si>
  <si>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</si>
  <si>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Campus Total</t>
  </si>
  <si>
    <t>Summer Arts</t>
  </si>
  <si>
    <t>CSU System Total</t>
  </si>
  <si>
    <t>Center for California Studies</t>
  </si>
  <si>
    <t>Maritime</t>
  </si>
  <si>
    <t>(Cols. 2 + 3)</t>
  </si>
  <si>
    <t>(based on change in relative need)</t>
  </si>
  <si>
    <t>(Cols. 2+3 - Col. 1)</t>
  </si>
  <si>
    <t>(Col. 5 / Col. 1)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</si>
  <si>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Reported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Systemwide Programs revenue is for International Programs (660 FTES) and CalStateTEACH (659 FTES).</t>
    </r>
  </si>
  <si>
    <t>Coded Memo B 2020-01</t>
  </si>
  <si>
    <t>2020-21 Final Budget Allocations</t>
  </si>
  <si>
    <t>% of SUG Eligible Population 2019-20</t>
  </si>
  <si>
    <t>% of SUG Eligible Population 2020-21</t>
  </si>
  <si>
    <t xml:space="preserve">2020-21 SUG Total as a % of Prior Year </t>
  </si>
  <si>
    <t>2019-20 SUG</t>
  </si>
  <si>
    <t xml:space="preserve">2020-21 Preliminary Budget SUG </t>
  </si>
  <si>
    <t>2020-21 SUG Adjustment</t>
  </si>
  <si>
    <t>2020-21 Final Budget SUG</t>
  </si>
  <si>
    <t>2019-20
Gross Tuition Revenue</t>
  </si>
  <si>
    <t>2020-21 State University Grant 5% Redistribution</t>
  </si>
  <si>
    <t>(Coded Memo
B 2019-02)</t>
  </si>
  <si>
    <t>Tuition Adjustment from Change in Enrollment Patterns</t>
  </si>
  <si>
    <t>Data Points for Reference</t>
  </si>
  <si>
    <t>Chancellor's Office &amp; Systemwide Programs</t>
  </si>
  <si>
    <t xml:space="preserve">Systemwide Provisions </t>
  </si>
  <si>
    <t>2019-20 Gross Operating Budget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</si>
  <si>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Equal to actual 2019-20 nonresident students, campus reported.</t>
    </r>
  </si>
  <si>
    <t>2020-21 Resident FTES Target</t>
  </si>
  <si>
    <t>ATTACHMENT A - Operating Budget Expenditures (Uses)</t>
  </si>
  <si>
    <t>2020-21 Gross Operating Expenditures</t>
  </si>
  <si>
    <t>(Sum Cols. 1-4)</t>
  </si>
  <si>
    <t>2020-21 Gross Operating Revenues</t>
  </si>
  <si>
    <t>(Coded Memo
B 2019-02, Attach. D)</t>
  </si>
  <si>
    <t>2020-21 Total FTES</t>
  </si>
  <si>
    <t>(Sum Col. 1-2)</t>
  </si>
  <si>
    <t>Tuition</t>
  </si>
  <si>
    <t>(Sum Col. 4-5)</t>
  </si>
  <si>
    <t>(Attach. A,
Col. 5)</t>
  </si>
  <si>
    <t>2020-21 General Fund</t>
  </si>
  <si>
    <t>ATTACHMENT B - Operating Budget Revenues (Sources)</t>
  </si>
  <si>
    <t>2020-21 Base Budget Reduction</t>
  </si>
  <si>
    <t>Systemwide Capital &amp; Infrastructure</t>
  </si>
  <si>
    <t>Enrollment</t>
  </si>
  <si>
    <t>Reduction Methodology</t>
  </si>
  <si>
    <t>ATTACHMENT D - Reference Information</t>
  </si>
  <si>
    <t>ATTACHMENT C - 2020-21 State University Grants</t>
  </si>
  <si>
    <t>(Attach. C, Col. 4)</t>
  </si>
  <si>
    <t>July 13, 2020</t>
  </si>
  <si>
    <t>(Attach. D,
Col. 6)</t>
  </si>
  <si>
    <t>2020-21
Est. Gross Tuition Revenue</t>
  </si>
  <si>
    <t xml:space="preserve">2020-21
Other Fees </t>
  </si>
  <si>
    <t>(95% of
2019-20 SUG)</t>
  </si>
  <si>
    <t>2019-20 State-Funded Retirement Adjustment</t>
  </si>
  <si>
    <t>(Coded Memo 
B 2019-02, Attach. E)</t>
  </si>
  <si>
    <t>Redistribution
of  5%</t>
  </si>
  <si>
    <r>
      <t>Chancellor's Office &amp; Systemwide Programs</t>
    </r>
    <r>
      <rPr>
        <vertAlign val="superscript"/>
        <sz val="11"/>
        <color theme="1"/>
        <rFont val="Calibri"/>
        <family val="2"/>
        <scheme val="minor"/>
      </rPr>
      <t>2</t>
    </r>
  </si>
  <si>
    <t>(Coded Memo B 2019-02, Attach. D, Cols. 5+7)</t>
  </si>
  <si>
    <t xml:space="preserve">2020-21 Gross Tuition </t>
  </si>
  <si>
    <t xml:space="preserve">% of 2019-20 Operating Budget </t>
  </si>
  <si>
    <t>(Excluding SUG &amp; Campus Fees)</t>
  </si>
  <si>
    <r>
      <t>2020-21
Non-resident FTES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</si>
  <si>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% of 2018-19
Non-Pell Eligible Students</t>
  </si>
  <si>
    <t>(Col. 4 - Cols. [1 + 2])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</si>
</sst>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_);\(0\)"/>
    <numFmt numFmtId="167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37" fontId="8" fillId="0" borderId="0" xfId="0" applyNumberFormat="1" applyFont="1"/>
    <xf numFmtId="5" fontId="2" fillId="0" borderId="1" xfId="0" applyNumberFormat="1" applyFont="1" applyBorder="1"/>
    <xf numFmtId="37" fontId="0" fillId="0" borderId="0" xfId="0" applyNumberFormat="1" applyFont="1" applyFill="1" applyBorder="1"/>
    <xf numFmtId="37" fontId="0" fillId="0" borderId="0" xfId="0" applyNumberFormat="1" applyFont="1"/>
    <xf numFmtId="37" fontId="0" fillId="0" borderId="0" xfId="0" applyNumberFormat="1" applyFont="1" applyAlignment="1">
      <alignment horizontal="center"/>
    </xf>
    <xf numFmtId="37" fontId="0" fillId="0" borderId="0" xfId="0" applyNumberFormat="1" applyFont="1" applyBorder="1"/>
    <xf numFmtId="5" fontId="0" fillId="0" borderId="0" xfId="0" applyNumberFormat="1" applyFont="1"/>
    <xf numFmtId="37" fontId="0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37" fontId="14" fillId="0" borderId="0" xfId="0" applyNumberFormat="1" applyFont="1"/>
    <xf numFmtId="37" fontId="8" fillId="0" borderId="0" xfId="0" applyNumberFormat="1" applyFont="1" applyFill="1"/>
    <xf numFmtId="37" fontId="0" fillId="0" borderId="0" xfId="0" applyNumberFormat="1" applyFont="1" applyAlignment="1">
      <alignment wrapText="1"/>
    </xf>
    <xf numFmtId="37" fontId="0" fillId="2" borderId="0" xfId="0" applyNumberFormat="1" applyFont="1" applyFill="1"/>
    <xf numFmtId="37" fontId="0" fillId="0" borderId="0" xfId="0" applyNumberFormat="1" applyFont="1" applyBorder="1" applyAlignment="1">
      <alignment horizontal="center"/>
    </xf>
    <xf numFmtId="37" fontId="0" fillId="0" borderId="3" xfId="0" applyNumberFormat="1" applyFont="1" applyFill="1" applyBorder="1"/>
    <xf numFmtId="37" fontId="0" fillId="0" borderId="0" xfId="0" applyNumberFormat="1" applyFont="1" applyFill="1" applyAlignment="1">
      <alignment wrapText="1"/>
    </xf>
    <xf numFmtId="9" fontId="0" fillId="0" borderId="0" xfId="56" applyFont="1"/>
    <xf numFmtId="164" fontId="0" fillId="0" borderId="0" xfId="0" applyNumberFormat="1" applyFont="1"/>
    <xf numFmtId="5" fontId="0" fillId="2" borderId="0" xfId="0" applyNumberFormat="1" applyFont="1" applyFill="1"/>
    <xf numFmtId="38" fontId="0" fillId="0" borderId="0" xfId="0" applyNumberFormat="1" applyFont="1"/>
    <xf numFmtId="37" fontId="8" fillId="0" borderId="0" xfId="0" applyNumberFormat="1" applyFont="1" applyBorder="1"/>
    <xf numFmtId="0" fontId="0" fillId="0" borderId="0" xfId="0" applyFont="1" applyBorder="1"/>
    <xf numFmtId="37" fontId="8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top"/>
    </xf>
    <xf numFmtId="0" fontId="19" fillId="0" borderId="0" xfId="58" applyFont="1" applyFill="1" applyAlignment="1">
      <alignment horizontal="right" vertical="center"/>
    </xf>
    <xf numFmtId="0" fontId="20" fillId="0" borderId="0" xfId="0" applyFont="1" applyFill="1" applyAlignment="1">
      <alignment vertical="top"/>
    </xf>
    <xf numFmtId="0" fontId="20" fillId="0" borderId="0" xfId="0" applyFont="1"/>
    <xf numFmtId="37" fontId="22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Fill="1" applyBorder="1" applyAlignment="1">
      <alignment horizontal="center" wrapText="1"/>
    </xf>
    <xf numFmtId="37" fontId="11" fillId="0" borderId="3" xfId="0" applyNumberFormat="1" applyFont="1" applyFill="1" applyBorder="1" applyAlignment="1">
      <alignment horizontal="center" wrapText="1"/>
    </xf>
    <xf numFmtId="0" fontId="0" fillId="0" borderId="3" xfId="0" applyFont="1" applyBorder="1"/>
    <xf numFmtId="0" fontId="2" fillId="0" borderId="3" xfId="0" applyFont="1" applyBorder="1" applyAlignment="1">
      <alignment horizontal="center" wrapText="1"/>
    </xf>
    <xf numFmtId="37" fontId="0" fillId="0" borderId="1" xfId="0" applyNumberFormat="1" applyFont="1" applyFill="1" applyBorder="1"/>
    <xf numFmtId="37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37" fontId="16" fillId="0" borderId="0" xfId="0" applyNumberFormat="1" applyFont="1" applyBorder="1" applyAlignment="1"/>
    <xf numFmtId="7" fontId="0" fillId="0" borderId="0" xfId="0" applyNumberFormat="1" applyFont="1"/>
    <xf numFmtId="44" fontId="0" fillId="0" borderId="0" xfId="59" applyFont="1"/>
    <xf numFmtId="37" fontId="10" fillId="2" borderId="0" xfId="0" applyNumberFormat="1" applyFont="1" applyFill="1" applyBorder="1" applyAlignment="1">
      <alignment horizontal="right" indent="1"/>
    </xf>
    <xf numFmtId="9" fontId="2" fillId="0" borderId="2" xfId="0" applyNumberFormat="1" applyFont="1" applyBorder="1" applyAlignment="1">
      <alignment horizontal="center"/>
    </xf>
    <xf numFmtId="166" fontId="1" fillId="0" borderId="0" xfId="57" applyNumberFormat="1" applyFont="1" applyFill="1" applyBorder="1" applyAlignment="1">
      <alignment horizontal="center"/>
    </xf>
    <xf numFmtId="5" fontId="20" fillId="0" borderId="0" xfId="0" applyNumberFormat="1" applyFont="1"/>
    <xf numFmtId="37" fontId="0" fillId="0" borderId="5" xfId="0" applyNumberFormat="1" applyFont="1" applyBorder="1" applyAlignment="1">
      <alignment horizontal="center"/>
    </xf>
    <xf numFmtId="37" fontId="2" fillId="0" borderId="6" xfId="0" applyNumberFormat="1" applyFont="1" applyFill="1" applyBorder="1" applyAlignment="1">
      <alignment horizontal="center" wrapText="1"/>
    </xf>
    <xf numFmtId="37" fontId="12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37" fontId="12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37" fontId="0" fillId="0" borderId="5" xfId="0" applyNumberFormat="1" applyFont="1" applyFill="1" applyBorder="1" applyAlignment="1">
      <alignment horizontal="center"/>
    </xf>
    <xf numFmtId="37" fontId="17" fillId="0" borderId="0" xfId="0" applyNumberFormat="1" applyFont="1"/>
    <xf numFmtId="5" fontId="0" fillId="0" borderId="0" xfId="0" applyNumberFormat="1" applyFont="1" applyFill="1"/>
    <xf numFmtId="5" fontId="2" fillId="0" borderId="2" xfId="0" applyNumberFormat="1" applyFont="1" applyFill="1" applyBorder="1"/>
    <xf numFmtId="37" fontId="1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/>
    </xf>
    <xf numFmtId="37" fontId="12" fillId="0" borderId="7" xfId="0" applyNumberFormat="1" applyFont="1" applyFill="1" applyBorder="1" applyAlignment="1">
      <alignment horizontal="center" vertical="center" wrapText="1"/>
    </xf>
    <xf numFmtId="37" fontId="12" fillId="0" borderId="1" xfId="0" applyNumberFormat="1" applyFont="1" applyFill="1" applyBorder="1" applyAlignment="1">
      <alignment horizontal="center" vertical="center" wrapText="1"/>
    </xf>
    <xf numFmtId="9" fontId="2" fillId="0" borderId="2" xfId="56" applyNumberFormat="1" applyFont="1" applyFill="1" applyBorder="1" applyAlignment="1">
      <alignment horizontal="center"/>
    </xf>
    <xf numFmtId="9" fontId="0" fillId="2" borderId="0" xfId="56" applyNumberFormat="1" applyFont="1" applyFill="1" applyBorder="1" applyAlignment="1">
      <alignment horizontal="center"/>
    </xf>
    <xf numFmtId="9" fontId="0" fillId="0" borderId="0" xfId="56" applyNumberFormat="1" applyFont="1" applyFill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165" fontId="8" fillId="0" borderId="0" xfId="0" quotePrefix="1" applyNumberFormat="1" applyFont="1" applyAlignment="1">
      <alignment wrapText="1"/>
    </xf>
    <xf numFmtId="167" fontId="0" fillId="2" borderId="5" xfId="0" applyNumberFormat="1" applyFont="1" applyFill="1" applyBorder="1" applyAlignment="1">
      <alignment horizontal="center"/>
    </xf>
    <xf numFmtId="167" fontId="1" fillId="2" borderId="0" xfId="56" applyNumberFormat="1" applyFont="1" applyFill="1" applyBorder="1" applyAlignment="1">
      <alignment horizontal="center"/>
    </xf>
    <xf numFmtId="167" fontId="0" fillId="0" borderId="5" xfId="0" applyNumberFormat="1" applyFont="1" applyBorder="1" applyAlignment="1">
      <alignment horizontal="center"/>
    </xf>
    <xf numFmtId="167" fontId="1" fillId="0" borderId="0" xfId="56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0" fillId="2" borderId="0" xfId="0" applyNumberFormat="1" applyFont="1" applyFill="1" applyBorder="1" applyAlignment="1">
      <alignment horizontal="center"/>
    </xf>
    <xf numFmtId="167" fontId="0" fillId="0" borderId="5" xfId="0" applyNumberFormat="1" applyFont="1" applyFill="1" applyBorder="1"/>
    <xf numFmtId="167" fontId="0" fillId="0" borderId="0" xfId="0" applyNumberFormat="1" applyFont="1" applyFill="1" applyBorder="1"/>
    <xf numFmtId="37" fontId="11" fillId="0" borderId="6" xfId="0" applyNumberFormat="1" applyFont="1" applyFill="1" applyBorder="1" applyAlignment="1">
      <alignment horizontal="center" wrapText="1"/>
    </xf>
    <xf numFmtId="9" fontId="2" fillId="0" borderId="8" xfId="0" applyNumberFormat="1" applyFont="1" applyFill="1" applyBorder="1" applyAlignment="1">
      <alignment horizontal="center"/>
    </xf>
    <xf numFmtId="37" fontId="0" fillId="0" borderId="0" xfId="0" applyNumberFormat="1" applyFont="1" applyFill="1" applyBorder="1" applyAlignment="1">
      <alignment horizontal="right" indent="1"/>
    </xf>
    <xf numFmtId="37" fontId="0" fillId="2" borderId="0" xfId="0" applyNumberFormat="1" applyFont="1" applyFill="1" applyBorder="1" applyAlignment="1">
      <alignment horizontal="right" indent="1"/>
    </xf>
    <xf numFmtId="5" fontId="0" fillId="2" borderId="0" xfId="0" applyNumberFormat="1" applyFont="1" applyFill="1" applyBorder="1" applyAlignment="1">
      <alignment horizontal="right" indent="1"/>
    </xf>
    <xf numFmtId="5" fontId="0" fillId="2" borderId="5" xfId="0" applyNumberFormat="1" applyFont="1" applyFill="1" applyBorder="1" applyAlignment="1">
      <alignment horizontal="right" indent="1"/>
    </xf>
    <xf numFmtId="37" fontId="0" fillId="0" borderId="5" xfId="0" applyNumberFormat="1" applyFont="1" applyFill="1" applyBorder="1" applyAlignment="1">
      <alignment horizontal="right" indent="1"/>
    </xf>
    <xf numFmtId="37" fontId="0" fillId="0" borderId="0" xfId="0" applyNumberFormat="1" applyFont="1" applyBorder="1" applyAlignment="1">
      <alignment horizontal="right" indent="1"/>
    </xf>
    <xf numFmtId="37" fontId="0" fillId="2" borderId="5" xfId="0" applyNumberFormat="1" applyFont="1" applyFill="1" applyBorder="1" applyAlignment="1">
      <alignment horizontal="right" indent="1"/>
    </xf>
    <xf numFmtId="37" fontId="10" fillId="2" borderId="5" xfId="0" applyNumberFormat="1" applyFont="1" applyFill="1" applyBorder="1" applyAlignment="1">
      <alignment horizontal="right" indent="1"/>
    </xf>
    <xf numFmtId="5" fontId="2" fillId="0" borderId="1" xfId="0" applyNumberFormat="1" applyFont="1" applyFill="1" applyBorder="1" applyAlignment="1">
      <alignment horizontal="right" indent="1"/>
    </xf>
    <xf numFmtId="5" fontId="2" fillId="0" borderId="7" xfId="0" applyNumberFormat="1" applyFont="1" applyFill="1" applyBorder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2" fillId="0" borderId="2" xfId="0" applyNumberFormat="1" applyFont="1" applyFill="1" applyBorder="1" applyAlignment="1">
      <alignment horizontal="right" indent="1"/>
    </xf>
    <xf numFmtId="5" fontId="2" fillId="0" borderId="8" xfId="0" applyNumberFormat="1" applyFont="1" applyFill="1" applyBorder="1" applyAlignment="1">
      <alignment horizontal="right" indent="1"/>
    </xf>
    <xf numFmtId="5" fontId="0" fillId="2" borderId="4" xfId="0" applyNumberFormat="1" applyFont="1" applyFill="1" applyBorder="1" applyAlignment="1">
      <alignment horizontal="right" indent="1"/>
    </xf>
    <xf numFmtId="37" fontId="0" fillId="2" borderId="3" xfId="0" applyNumberFormat="1" applyFont="1" applyFill="1" applyBorder="1" applyAlignment="1">
      <alignment horizontal="right" indent="1"/>
    </xf>
    <xf numFmtId="0" fontId="0" fillId="2" borderId="0" xfId="0" applyFill="1" applyAlignment="1">
      <alignment horizontal="right" indent="1"/>
    </xf>
    <xf numFmtId="37" fontId="0" fillId="2" borderId="0" xfId="0" applyNumberFormat="1" applyFont="1" applyFill="1" applyAlignment="1">
      <alignment horizontal="right" indent="1"/>
    </xf>
    <xf numFmtId="0" fontId="0" fillId="0" borderId="0" xfId="0" applyFill="1" applyAlignment="1">
      <alignment horizontal="right" indent="1"/>
    </xf>
    <xf numFmtId="5" fontId="0" fillId="2" borderId="0" xfId="0" applyNumberFormat="1" applyFont="1" applyFill="1" applyAlignment="1">
      <alignment horizontal="right" indent="1"/>
    </xf>
    <xf numFmtId="37" fontId="0" fillId="0" borderId="0" xfId="0" applyNumberFormat="1" applyFont="1" applyAlignment="1">
      <alignment horizontal="right" indent="1"/>
    </xf>
    <xf numFmtId="37" fontId="0" fillId="0" borderId="0" xfId="0" applyNumberFormat="1" applyFon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5" xfId="0" applyNumberFormat="1" applyFont="1" applyBorder="1" applyAlignment="1">
      <alignment horizontal="right" indent="1"/>
    </xf>
    <xf numFmtId="37" fontId="2" fillId="0" borderId="1" xfId="0" applyNumberFormat="1" applyFont="1" applyBorder="1" applyAlignment="1">
      <alignment horizontal="right" indent="1"/>
    </xf>
    <xf numFmtId="37" fontId="0" fillId="0" borderId="0" xfId="0" applyNumberFormat="1" applyBorder="1" applyAlignment="1">
      <alignment horizontal="right" indent="1"/>
    </xf>
    <xf numFmtId="37" fontId="0" fillId="2" borderId="0" xfId="0" applyNumberFormat="1" applyFill="1" applyBorder="1" applyAlignment="1">
      <alignment horizontal="right" indent="1"/>
    </xf>
    <xf numFmtId="3" fontId="0" fillId="2" borderId="0" xfId="0" applyNumberFormat="1" applyFont="1" applyFill="1" applyBorder="1" applyAlignment="1">
      <alignment horizontal="right" indent="1"/>
    </xf>
    <xf numFmtId="37" fontId="2" fillId="0" borderId="2" xfId="0" applyNumberFormat="1" applyFont="1" applyFill="1" applyBorder="1" applyAlignment="1">
      <alignment horizontal="right" indent="1"/>
    </xf>
    <xf numFmtId="10" fontId="0" fillId="2" borderId="5" xfId="0" applyNumberFormat="1" applyFont="1" applyFill="1" applyBorder="1" applyAlignment="1">
      <alignment horizontal="center"/>
    </xf>
    <xf numFmtId="10" fontId="1" fillId="2" borderId="0" xfId="56" applyNumberFormat="1" applyFont="1" applyFill="1" applyBorder="1" applyAlignment="1">
      <alignment horizontal="center"/>
    </xf>
    <xf numFmtId="10" fontId="0" fillId="0" borderId="5" xfId="0" applyNumberFormat="1" applyFont="1" applyBorder="1" applyAlignment="1">
      <alignment horizontal="center"/>
    </xf>
    <xf numFmtId="10" fontId="1" fillId="0" borderId="0" xfId="56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0" fontId="16" fillId="0" borderId="6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37" fontId="16" fillId="0" borderId="3" xfId="0" applyNumberFormat="1" applyFont="1" applyBorder="1" applyAlignment="1">
      <alignment horizontal="center"/>
    </xf>
    <xf numFmtId="0" fontId="20" fillId="0" borderId="0" xfId="0" applyFont="1" applyFill="1" applyAlignment="1">
      <alignment horizontal="left" wrapText="1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XEX42"/>
  <sheetViews>
    <sheetView tabSelected="1" zoomScaleNormal="100" workbookViewId="0"/>
  </sheetViews>
  <sheetFormatPr defaultColWidth="8.85546875" defaultRowHeight="15"/>
  <cols>
    <col min="1" max="1" width="39.7109375" style="4" customWidth="1"/>
    <col min="2" max="6" width="16.7109375" style="4" customWidth="1"/>
    <col min="7" max="7" width="12.85546875" style="4" bestFit="1" customWidth="1"/>
    <col min="10" max="16384" width="8.85546875" style="4"/>
  </cols>
  <sheetData>
    <row r="1" spans="1:7" s="8" customFormat="1" ht="18.75" customHeight="1">
      <c r="A1" s="12" t="s">
        <v>51</v>
      </c>
      <c r="B1" s="3"/>
      <c r="C1" s="3"/>
      <c r="F1" s="24" t="s">
        <v>32</v>
      </c>
    </row>
    <row r="2" spans="1:7" ht="18.75" customHeight="1">
      <c r="A2" s="1" t="s">
        <v>33</v>
      </c>
      <c r="B2" s="6"/>
      <c r="C2" s="6"/>
      <c r="F2" s="63" t="s">
        <v>70</v>
      </c>
      <c r="G2" s="64"/>
    </row>
    <row r="3" spans="1:7" ht="20.25" customHeight="1">
      <c r="A3" s="1"/>
      <c r="B3" s="6"/>
      <c r="C3" s="6"/>
      <c r="D3" s="6"/>
      <c r="E3" s="6"/>
      <c r="F3" s="6"/>
    </row>
    <row r="4" spans="1:7" ht="15" customHeight="1">
      <c r="A4" s="1"/>
      <c r="B4" s="15">
        <v>-1</v>
      </c>
      <c r="C4" s="45">
        <v>-2</v>
      </c>
      <c r="D4" s="15">
        <v>-3</v>
      </c>
      <c r="E4" s="15">
        <v>-4</v>
      </c>
      <c r="F4" s="45">
        <v>-5</v>
      </c>
    </row>
    <row r="5" spans="1:7" s="8" customFormat="1" ht="57.95" customHeight="1">
      <c r="A5" s="16"/>
      <c r="B5" s="31" t="s">
        <v>48</v>
      </c>
      <c r="C5" s="46" t="s">
        <v>75</v>
      </c>
      <c r="D5" s="31" t="s">
        <v>63</v>
      </c>
      <c r="E5" s="31" t="s">
        <v>42</v>
      </c>
      <c r="F5" s="46" t="s">
        <v>52</v>
      </c>
    </row>
    <row r="6" spans="1:7" s="8" customFormat="1" ht="24" customHeight="1">
      <c r="A6" s="35"/>
      <c r="B6" s="55" t="s">
        <v>43</v>
      </c>
      <c r="C6" s="57"/>
      <c r="D6" s="58"/>
      <c r="E6" s="58" t="s">
        <v>69</v>
      </c>
      <c r="F6" s="47" t="s">
        <v>53</v>
      </c>
    </row>
    <row r="7" spans="1:7" s="7" customFormat="1" ht="20.100000000000001" customHeight="1">
      <c r="A7" s="20" t="s">
        <v>0</v>
      </c>
      <c r="B7" s="77">
        <v>148864309</v>
      </c>
      <c r="C7" s="78">
        <v>786000</v>
      </c>
      <c r="D7" s="77">
        <v>-6147909</v>
      </c>
      <c r="E7" s="77">
        <v>1119600</v>
      </c>
      <c r="F7" s="78">
        <f>SUM(B7:E7)</f>
        <v>144622000</v>
      </c>
      <c r="G7" s="19"/>
    </row>
    <row r="8" spans="1:7" ht="15" customHeight="1">
      <c r="A8" s="4" t="s">
        <v>1</v>
      </c>
      <c r="B8" s="75">
        <v>131602610</v>
      </c>
      <c r="C8" s="79">
        <v>720000</v>
      </c>
      <c r="D8" s="80">
        <v>-5769910</v>
      </c>
      <c r="E8" s="80">
        <v>-51700</v>
      </c>
      <c r="F8" s="79">
        <f t="shared" ref="F8:F36" si="0">SUM(B8:E8)</f>
        <v>126501000</v>
      </c>
      <c r="G8" s="19"/>
    </row>
    <row r="9" spans="1:7" ht="15" customHeight="1">
      <c r="A9" s="14" t="s">
        <v>2</v>
      </c>
      <c r="B9" s="76">
        <v>252298432</v>
      </c>
      <c r="C9" s="81">
        <v>1506000</v>
      </c>
      <c r="D9" s="76">
        <v>-12638232</v>
      </c>
      <c r="E9" s="76">
        <v>-859200</v>
      </c>
      <c r="F9" s="81">
        <f t="shared" si="0"/>
        <v>240307000</v>
      </c>
      <c r="G9" s="19"/>
    </row>
    <row r="10" spans="1:7" ht="15" customHeight="1">
      <c r="A10" s="4" t="s">
        <v>3</v>
      </c>
      <c r="B10" s="75">
        <v>198625452</v>
      </c>
      <c r="C10" s="79">
        <v>1003000</v>
      </c>
      <c r="D10" s="80">
        <v>-7520852</v>
      </c>
      <c r="E10" s="80">
        <v>1703400</v>
      </c>
      <c r="F10" s="79">
        <f t="shared" si="0"/>
        <v>193811000</v>
      </c>
      <c r="G10" s="19"/>
    </row>
    <row r="11" spans="1:7" ht="15" customHeight="1">
      <c r="A11" s="14" t="s">
        <v>4</v>
      </c>
      <c r="B11" s="76">
        <v>216847961</v>
      </c>
      <c r="C11" s="81">
        <v>1337000</v>
      </c>
      <c r="D11" s="76">
        <v>-9233561</v>
      </c>
      <c r="E11" s="76">
        <v>-156400</v>
      </c>
      <c r="F11" s="81">
        <f t="shared" si="0"/>
        <v>208795000</v>
      </c>
      <c r="G11" s="19"/>
    </row>
    <row r="12" spans="1:7" ht="15" customHeight="1">
      <c r="A12" s="4" t="s">
        <v>5</v>
      </c>
      <c r="B12" s="75">
        <v>329240032</v>
      </c>
      <c r="C12" s="79">
        <v>1777000</v>
      </c>
      <c r="D12" s="80">
        <v>-13599332</v>
      </c>
      <c r="E12" s="80">
        <v>275300</v>
      </c>
      <c r="F12" s="79">
        <f t="shared" si="0"/>
        <v>317693000</v>
      </c>
      <c r="G12" s="19"/>
    </row>
    <row r="13" spans="1:7" ht="15" customHeight="1">
      <c r="A13" s="14" t="s">
        <v>6</v>
      </c>
      <c r="B13" s="76">
        <v>477594661</v>
      </c>
      <c r="C13" s="81">
        <v>2757000</v>
      </c>
      <c r="D13" s="76">
        <v>-23606061</v>
      </c>
      <c r="E13" s="76">
        <v>-565600</v>
      </c>
      <c r="F13" s="81">
        <f t="shared" si="0"/>
        <v>456180000</v>
      </c>
      <c r="G13" s="19"/>
    </row>
    <row r="14" spans="1:7" ht="15" customHeight="1">
      <c r="A14" s="4" t="s">
        <v>7</v>
      </c>
      <c r="B14" s="75">
        <v>148171910</v>
      </c>
      <c r="C14" s="79">
        <v>1002000</v>
      </c>
      <c r="D14" s="80">
        <v>-5708210</v>
      </c>
      <c r="E14" s="80">
        <v>-650700</v>
      </c>
      <c r="F14" s="79">
        <f t="shared" si="0"/>
        <v>142815000</v>
      </c>
      <c r="G14" s="19"/>
    </row>
    <row r="15" spans="1:7" ht="15" customHeight="1">
      <c r="A15" s="14" t="s">
        <v>8</v>
      </c>
      <c r="B15" s="41">
        <v>491412936</v>
      </c>
      <c r="C15" s="82">
        <v>2935000</v>
      </c>
      <c r="D15" s="76">
        <v>-21774736</v>
      </c>
      <c r="E15" s="76">
        <v>479800</v>
      </c>
      <c r="F15" s="81">
        <f t="shared" si="0"/>
        <v>473053000</v>
      </c>
      <c r="G15" s="19"/>
    </row>
    <row r="16" spans="1:7" ht="15" customHeight="1">
      <c r="A16" s="4" t="s">
        <v>9</v>
      </c>
      <c r="B16" s="75">
        <v>344336639</v>
      </c>
      <c r="C16" s="79">
        <v>1710000</v>
      </c>
      <c r="D16" s="80">
        <v>-12340039</v>
      </c>
      <c r="E16" s="80">
        <v>-336600</v>
      </c>
      <c r="F16" s="79">
        <f t="shared" si="0"/>
        <v>333370000</v>
      </c>
      <c r="G16" s="19"/>
    </row>
    <row r="17" spans="1:16378" ht="15" customHeight="1">
      <c r="A17" s="14" t="s">
        <v>26</v>
      </c>
      <c r="B17" s="76">
        <v>47687076</v>
      </c>
      <c r="C17" s="81">
        <v>277000</v>
      </c>
      <c r="D17" s="76">
        <v>-2024276</v>
      </c>
      <c r="E17" s="76">
        <v>-91800</v>
      </c>
      <c r="F17" s="81">
        <f t="shared" si="0"/>
        <v>45848000</v>
      </c>
      <c r="G17" s="19"/>
    </row>
    <row r="18" spans="1:16378" ht="15" customHeight="1">
      <c r="A18" s="8" t="s">
        <v>10</v>
      </c>
      <c r="B18" s="75">
        <v>130165283</v>
      </c>
      <c r="C18" s="79">
        <v>695000</v>
      </c>
      <c r="D18" s="80">
        <v>-5612283</v>
      </c>
      <c r="E18" s="80">
        <v>-269000</v>
      </c>
      <c r="F18" s="79">
        <f t="shared" si="0"/>
        <v>124979000</v>
      </c>
      <c r="G18" s="19"/>
    </row>
    <row r="19" spans="1:16378" ht="15" customHeight="1">
      <c r="A19" s="14" t="s">
        <v>11</v>
      </c>
      <c r="B19" s="76">
        <v>480028096</v>
      </c>
      <c r="C19" s="81">
        <v>2866000</v>
      </c>
      <c r="D19" s="76">
        <v>-21151296</v>
      </c>
      <c r="E19" s="76">
        <v>-663800</v>
      </c>
      <c r="F19" s="81">
        <f t="shared" si="0"/>
        <v>461079000</v>
      </c>
      <c r="G19" s="19"/>
    </row>
    <row r="20" spans="1:16378" ht="15" customHeight="1">
      <c r="A20" s="4" t="s">
        <v>12</v>
      </c>
      <c r="B20" s="75">
        <v>330202842</v>
      </c>
      <c r="C20" s="79">
        <v>1856000</v>
      </c>
      <c r="D20" s="80">
        <v>-17157142</v>
      </c>
      <c r="E20" s="80">
        <v>1847300</v>
      </c>
      <c r="F20" s="79">
        <f t="shared" si="0"/>
        <v>316749000</v>
      </c>
      <c r="G20" s="19"/>
    </row>
    <row r="21" spans="1:16378" ht="15" customHeight="1">
      <c r="A21" s="14" t="s">
        <v>13</v>
      </c>
      <c r="B21" s="76">
        <v>375840737</v>
      </c>
      <c r="C21" s="81">
        <v>2126000</v>
      </c>
      <c r="D21" s="76">
        <v>-17806137</v>
      </c>
      <c r="E21" s="76">
        <v>950400</v>
      </c>
      <c r="F21" s="81">
        <f t="shared" si="0"/>
        <v>361111000</v>
      </c>
      <c r="G21" s="19"/>
    </row>
    <row r="22" spans="1:16378" ht="15" customHeight="1">
      <c r="A22" s="4" t="s">
        <v>14</v>
      </c>
      <c r="B22" s="75">
        <v>262304808</v>
      </c>
      <c r="C22" s="79">
        <v>1531000</v>
      </c>
      <c r="D22" s="80">
        <v>-10022508</v>
      </c>
      <c r="E22" s="80">
        <v>-766300</v>
      </c>
      <c r="F22" s="79">
        <f t="shared" si="0"/>
        <v>253047000</v>
      </c>
      <c r="G22" s="19"/>
    </row>
    <row r="23" spans="1:16378" ht="15" customHeight="1">
      <c r="A23" s="14" t="s">
        <v>15</v>
      </c>
      <c r="B23" s="76">
        <v>508150096</v>
      </c>
      <c r="C23" s="81">
        <v>2891000</v>
      </c>
      <c r="D23" s="76">
        <v>-28856796</v>
      </c>
      <c r="E23" s="76">
        <v>483700</v>
      </c>
      <c r="F23" s="81">
        <f t="shared" si="0"/>
        <v>482668000</v>
      </c>
      <c r="G23" s="19"/>
    </row>
    <row r="24" spans="1:16378" ht="15" customHeight="1">
      <c r="A24" s="4" t="s">
        <v>16</v>
      </c>
      <c r="B24" s="75">
        <v>408877659</v>
      </c>
      <c r="C24" s="79">
        <v>2779000</v>
      </c>
      <c r="D24" s="80">
        <v>-22265659</v>
      </c>
      <c r="E24" s="80">
        <v>735000</v>
      </c>
      <c r="F24" s="79">
        <f t="shared" si="0"/>
        <v>390126000</v>
      </c>
      <c r="G24" s="19"/>
    </row>
    <row r="25" spans="1:16378" ht="15" customHeight="1">
      <c r="A25" s="14" t="s">
        <v>17</v>
      </c>
      <c r="B25" s="76">
        <v>427066682</v>
      </c>
      <c r="C25" s="81">
        <v>2629000</v>
      </c>
      <c r="D25" s="76">
        <v>-21177882</v>
      </c>
      <c r="E25" s="76">
        <v>-1952800</v>
      </c>
      <c r="F25" s="81">
        <f t="shared" si="0"/>
        <v>406565000</v>
      </c>
      <c r="G25" s="19"/>
    </row>
    <row r="26" spans="1:16378" ht="15" customHeight="1">
      <c r="A26" s="4" t="s">
        <v>18</v>
      </c>
      <c r="B26" s="75">
        <v>368538268</v>
      </c>
      <c r="C26" s="79">
        <v>2340000</v>
      </c>
      <c r="D26" s="80">
        <v>-21037968</v>
      </c>
      <c r="E26" s="80">
        <v>-637300</v>
      </c>
      <c r="F26" s="79">
        <f t="shared" si="0"/>
        <v>349203000</v>
      </c>
      <c r="G26" s="19"/>
    </row>
    <row r="27" spans="1:16378" ht="15" customHeight="1">
      <c r="A27" s="14" t="s">
        <v>19</v>
      </c>
      <c r="B27" s="76">
        <v>191317052</v>
      </c>
      <c r="C27" s="81">
        <v>1070000</v>
      </c>
      <c r="D27" s="76">
        <v>-9238752</v>
      </c>
      <c r="E27" s="76">
        <v>359700</v>
      </c>
      <c r="F27" s="81">
        <f t="shared" si="0"/>
        <v>183508000</v>
      </c>
      <c r="G27" s="19"/>
    </row>
    <row r="28" spans="1:16378" ht="15" customHeight="1">
      <c r="A28" s="4" t="s">
        <v>20</v>
      </c>
      <c r="B28" s="75">
        <v>136430783</v>
      </c>
      <c r="C28" s="79">
        <v>1050000</v>
      </c>
      <c r="D28" s="80">
        <v>-7567783</v>
      </c>
      <c r="E28" s="80">
        <v>-480000</v>
      </c>
      <c r="F28" s="79">
        <f t="shared" si="0"/>
        <v>129433000</v>
      </c>
      <c r="G28" s="19"/>
    </row>
    <row r="29" spans="1:16378" ht="15" customHeight="1">
      <c r="A29" s="14" t="s">
        <v>21</v>
      </c>
      <c r="B29" s="76">
        <v>141656447</v>
      </c>
      <c r="C29" s="81">
        <v>817000</v>
      </c>
      <c r="D29" s="76">
        <v>-5697647</v>
      </c>
      <c r="E29" s="76">
        <v>-471800</v>
      </c>
      <c r="F29" s="81">
        <f t="shared" si="0"/>
        <v>136304000</v>
      </c>
      <c r="G29" s="19"/>
    </row>
    <row r="30" spans="1:16378" s="7" customFormat="1" ht="20.100000000000001" customHeight="1">
      <c r="A30" s="2" t="s">
        <v>22</v>
      </c>
      <c r="B30" s="83">
        <f t="shared" ref="B30" si="1">SUM(B7:B29)</f>
        <v>6547260771</v>
      </c>
      <c r="C30" s="84">
        <v>38460000</v>
      </c>
      <c r="D30" s="85">
        <f t="shared" ref="D30:E30" si="2">SUM(D7:D29)</f>
        <v>-307954971</v>
      </c>
      <c r="E30" s="85">
        <f t="shared" si="2"/>
        <v>1200</v>
      </c>
      <c r="F30" s="86">
        <f t="shared" si="0"/>
        <v>6277767000</v>
      </c>
      <c r="H30"/>
      <c r="I30"/>
    </row>
    <row r="31" spans="1:16378" s="14" customFormat="1" ht="19.899999999999999" customHeight="1">
      <c r="A31" s="14" t="s">
        <v>46</v>
      </c>
      <c r="B31" s="76">
        <v>159902253</v>
      </c>
      <c r="C31" s="81">
        <v>820000</v>
      </c>
      <c r="D31" s="76">
        <v>-9475253</v>
      </c>
      <c r="E31" s="76"/>
      <c r="F31" s="81">
        <f t="shared" si="0"/>
        <v>151247000</v>
      </c>
      <c r="G31" s="18"/>
      <c r="H31"/>
      <c r="I3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8"/>
    </row>
    <row r="32" spans="1:16378" s="8" customFormat="1" ht="15" customHeight="1">
      <c r="A32" s="8" t="s">
        <v>25</v>
      </c>
      <c r="B32" s="75">
        <v>4646300</v>
      </c>
      <c r="C32" s="79">
        <v>17000</v>
      </c>
      <c r="D32" s="75">
        <v>-300</v>
      </c>
      <c r="E32" s="75"/>
      <c r="F32" s="79">
        <f t="shared" si="0"/>
        <v>4663000</v>
      </c>
      <c r="G32" s="18"/>
      <c r="H32"/>
      <c r="I3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</row>
    <row r="33" spans="1:16378" s="14" customFormat="1" ht="15" customHeight="1">
      <c r="A33" s="14" t="s">
        <v>23</v>
      </c>
      <c r="B33" s="76">
        <v>673800</v>
      </c>
      <c r="C33" s="81"/>
      <c r="D33" s="76">
        <v>200</v>
      </c>
      <c r="E33" s="76"/>
      <c r="F33" s="81">
        <f t="shared" si="0"/>
        <v>674000</v>
      </c>
      <c r="G33" s="18"/>
      <c r="H33"/>
      <c r="I3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  <c r="WXO33" s="18"/>
      <c r="WXP33" s="18"/>
      <c r="WXQ33" s="18"/>
      <c r="WXR33" s="18"/>
      <c r="WXS33" s="18"/>
      <c r="WXT33" s="18"/>
      <c r="WXU33" s="18"/>
      <c r="WXV33" s="18"/>
      <c r="WXW33" s="18"/>
      <c r="WXX33" s="18"/>
      <c r="WXY33" s="18"/>
      <c r="WXZ33" s="18"/>
      <c r="WYA33" s="18"/>
      <c r="WYB33" s="18"/>
      <c r="WYC33" s="18"/>
      <c r="WYD33" s="18"/>
      <c r="WYE33" s="18"/>
      <c r="WYF33" s="18"/>
      <c r="WYG33" s="18"/>
      <c r="WYH33" s="18"/>
      <c r="WYI33" s="18"/>
      <c r="WYJ33" s="18"/>
      <c r="WYK33" s="18"/>
      <c r="WYL33" s="18"/>
      <c r="WYM33" s="18"/>
      <c r="WYN33" s="18"/>
      <c r="WYO33" s="18"/>
      <c r="WYP33" s="18"/>
      <c r="WYQ33" s="18"/>
      <c r="WYR33" s="18"/>
      <c r="WYS33" s="18"/>
      <c r="WYT33" s="18"/>
      <c r="WYU33" s="18"/>
      <c r="WYV33" s="18"/>
      <c r="WYW33" s="18"/>
      <c r="WYX33" s="18"/>
      <c r="WYY33" s="18"/>
      <c r="WYZ33" s="18"/>
      <c r="WZA33" s="18"/>
      <c r="WZB33" s="18"/>
      <c r="WZC33" s="18"/>
      <c r="WZD33" s="18"/>
      <c r="WZE33" s="18"/>
      <c r="WZF33" s="18"/>
      <c r="WZG33" s="18"/>
      <c r="WZH33" s="18"/>
      <c r="WZI33" s="18"/>
      <c r="WZJ33" s="18"/>
      <c r="WZK33" s="18"/>
      <c r="WZL33" s="18"/>
      <c r="WZM33" s="18"/>
      <c r="WZN33" s="18"/>
      <c r="WZO33" s="18"/>
      <c r="WZP33" s="18"/>
      <c r="WZQ33" s="18"/>
      <c r="WZR33" s="18"/>
      <c r="WZS33" s="18"/>
      <c r="WZT33" s="18"/>
      <c r="WZU33" s="18"/>
      <c r="WZV33" s="18"/>
      <c r="WZW33" s="18"/>
      <c r="WZX33" s="18"/>
      <c r="WZY33" s="18"/>
      <c r="WZZ33" s="18"/>
      <c r="XAA33" s="18"/>
      <c r="XAB33" s="18"/>
      <c r="XAC33" s="18"/>
      <c r="XAD33" s="18"/>
      <c r="XAE33" s="18"/>
      <c r="XAF33" s="18"/>
      <c r="XAG33" s="18"/>
      <c r="XAH33" s="18"/>
      <c r="XAI33" s="18"/>
      <c r="XAJ33" s="18"/>
      <c r="XAK33" s="18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  <c r="XEV33" s="18"/>
      <c r="XEW33" s="18"/>
      <c r="XEX33" s="18"/>
    </row>
    <row r="34" spans="1:16378" s="8" customFormat="1" ht="15" customHeight="1">
      <c r="A34" s="8" t="s">
        <v>47</v>
      </c>
      <c r="B34" s="75">
        <v>93771360</v>
      </c>
      <c r="C34" s="79"/>
      <c r="D34" s="75">
        <v>-5778160</v>
      </c>
      <c r="E34" s="75">
        <v>-1200</v>
      </c>
      <c r="F34" s="79">
        <f t="shared" si="0"/>
        <v>87992000</v>
      </c>
      <c r="G34" s="18"/>
      <c r="H34"/>
      <c r="I34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  <c r="WXN34" s="18"/>
      <c r="WXO34" s="18"/>
      <c r="WXP34" s="18"/>
      <c r="WXQ34" s="18"/>
      <c r="WXR34" s="18"/>
      <c r="WXS34" s="18"/>
      <c r="WXT34" s="18"/>
      <c r="WXU34" s="18"/>
      <c r="WXV34" s="18"/>
      <c r="WXW34" s="18"/>
      <c r="WXX34" s="18"/>
      <c r="WXY34" s="18"/>
      <c r="WXZ34" s="18"/>
      <c r="WYA34" s="18"/>
      <c r="WYB34" s="18"/>
      <c r="WYC34" s="18"/>
      <c r="WYD34" s="18"/>
      <c r="WYE34" s="18"/>
      <c r="WYF34" s="18"/>
      <c r="WYG34" s="18"/>
      <c r="WYH34" s="18"/>
      <c r="WYI34" s="18"/>
      <c r="WYJ34" s="18"/>
      <c r="WYK34" s="18"/>
      <c r="WYL34" s="18"/>
      <c r="WYM34" s="18"/>
      <c r="WYN34" s="18"/>
      <c r="WYO34" s="18"/>
      <c r="WYP34" s="18"/>
      <c r="WYQ34" s="18"/>
      <c r="WYR34" s="18"/>
      <c r="WYS34" s="18"/>
      <c r="WYT34" s="18"/>
      <c r="WYU34" s="18"/>
      <c r="WYV34" s="18"/>
      <c r="WYW34" s="18"/>
      <c r="WYX34" s="18"/>
      <c r="WYY34" s="18"/>
      <c r="WYZ34" s="18"/>
      <c r="WZA34" s="18"/>
      <c r="WZB34" s="18"/>
      <c r="WZC34" s="18"/>
      <c r="WZD34" s="18"/>
      <c r="WZE34" s="18"/>
      <c r="WZF34" s="18"/>
      <c r="WZG34" s="18"/>
      <c r="WZH34" s="18"/>
      <c r="WZI34" s="18"/>
      <c r="WZJ34" s="18"/>
      <c r="WZK34" s="18"/>
      <c r="WZL34" s="18"/>
      <c r="WZM34" s="18"/>
      <c r="WZN34" s="18"/>
      <c r="WZO34" s="18"/>
      <c r="WZP34" s="18"/>
      <c r="WZQ34" s="18"/>
      <c r="WZR34" s="18"/>
      <c r="WZS34" s="18"/>
      <c r="WZT34" s="18"/>
      <c r="WZU34" s="18"/>
      <c r="WZV34" s="18"/>
      <c r="WZW34" s="18"/>
      <c r="WZX34" s="18"/>
      <c r="WZY34" s="18"/>
      <c r="WZZ34" s="18"/>
      <c r="XAA34" s="18"/>
      <c r="XAB34" s="18"/>
      <c r="XAC34" s="18"/>
      <c r="XAD34" s="18"/>
      <c r="XAE34" s="18"/>
      <c r="XAF34" s="18"/>
      <c r="XAG34" s="18"/>
      <c r="XAH34" s="18"/>
      <c r="XAI34" s="18"/>
      <c r="XAJ34" s="18"/>
      <c r="XAK34" s="18"/>
      <c r="XAL34" s="18"/>
      <c r="XAM34" s="18"/>
      <c r="XAN34" s="18"/>
      <c r="XAO34" s="18"/>
      <c r="XAP34" s="18"/>
      <c r="XAQ34" s="18"/>
      <c r="XAR34" s="18"/>
      <c r="XAS34" s="18"/>
      <c r="XAT34" s="18"/>
      <c r="XAU34" s="18"/>
      <c r="XAV34" s="18"/>
      <c r="XAW34" s="18"/>
      <c r="XAX34" s="18"/>
      <c r="XAY34" s="18"/>
      <c r="XAZ34" s="18"/>
      <c r="XBA34" s="18"/>
      <c r="XBB34" s="18"/>
      <c r="XBC34" s="18"/>
      <c r="XBD34" s="18"/>
      <c r="XBE34" s="18"/>
      <c r="XBF34" s="18"/>
      <c r="XBG34" s="18"/>
      <c r="XBH34" s="18"/>
      <c r="XBI34" s="18"/>
      <c r="XBJ34" s="18"/>
      <c r="XBK34" s="18"/>
      <c r="XBL34" s="18"/>
      <c r="XBM34" s="18"/>
      <c r="XBN34" s="18"/>
      <c r="XBO34" s="18"/>
      <c r="XBP34" s="18"/>
      <c r="XBQ34" s="18"/>
      <c r="XBR34" s="18"/>
      <c r="XBS34" s="18"/>
      <c r="XBT34" s="18"/>
      <c r="XBU34" s="18"/>
      <c r="XBV34" s="18"/>
      <c r="XBW34" s="18"/>
      <c r="XBX34" s="18"/>
      <c r="XBY34" s="18"/>
      <c r="XBZ34" s="18"/>
      <c r="XCA34" s="18"/>
      <c r="XCB34" s="18"/>
      <c r="XCC34" s="18"/>
      <c r="XCD34" s="18"/>
      <c r="XCE34" s="18"/>
      <c r="XCF34" s="18"/>
      <c r="XCG34" s="18"/>
      <c r="XCH34" s="18"/>
      <c r="XCI34" s="18"/>
      <c r="XCJ34" s="18"/>
      <c r="XCK34" s="18"/>
      <c r="XCL34" s="18"/>
      <c r="XCM34" s="18"/>
      <c r="XCN34" s="18"/>
      <c r="XCO34" s="18"/>
      <c r="XCP34" s="18"/>
      <c r="XCQ34" s="18"/>
      <c r="XCR34" s="18"/>
      <c r="XCS34" s="18"/>
      <c r="XCT34" s="18"/>
      <c r="XCU34" s="18"/>
      <c r="XCV34" s="18"/>
      <c r="XCW34" s="18"/>
      <c r="XCX34" s="18"/>
      <c r="XCY34" s="18"/>
      <c r="XCZ34" s="18"/>
      <c r="XDA34" s="18"/>
      <c r="XDB34" s="18"/>
      <c r="XDC34" s="18"/>
      <c r="XDD34" s="18"/>
      <c r="XDE34" s="18"/>
      <c r="XDF34" s="18"/>
      <c r="XDG34" s="18"/>
      <c r="XDH34" s="18"/>
      <c r="XDI34" s="18"/>
      <c r="XDJ34" s="18"/>
      <c r="XDK34" s="18"/>
      <c r="XDL34" s="18"/>
      <c r="XDM34" s="18"/>
      <c r="XDN34" s="18"/>
      <c r="XDO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  <c r="XEV34" s="18"/>
      <c r="XEW34" s="18"/>
      <c r="XEX34" s="18"/>
    </row>
    <row r="35" spans="1:16378" s="14" customFormat="1" ht="15" customHeight="1">
      <c r="A35" s="14" t="s">
        <v>64</v>
      </c>
      <c r="B35" s="76">
        <v>340559516</v>
      </c>
      <c r="C35" s="81"/>
      <c r="D35" s="76">
        <v>484</v>
      </c>
      <c r="E35" s="76"/>
      <c r="F35" s="81">
        <f t="shared" si="0"/>
        <v>340560000</v>
      </c>
      <c r="G35" s="18"/>
      <c r="H35"/>
      <c r="I35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  <c r="WXN35" s="18"/>
      <c r="WXO35" s="18"/>
      <c r="WXP35" s="18"/>
      <c r="WXQ35" s="18"/>
      <c r="WXR35" s="18"/>
      <c r="WXS35" s="18"/>
      <c r="WXT35" s="18"/>
      <c r="WXU35" s="18"/>
      <c r="WXV35" s="18"/>
      <c r="WXW35" s="18"/>
      <c r="WXX35" s="18"/>
      <c r="WXY35" s="18"/>
      <c r="WXZ35" s="18"/>
      <c r="WYA35" s="18"/>
      <c r="WYB35" s="18"/>
      <c r="WYC35" s="18"/>
      <c r="WYD35" s="18"/>
      <c r="WYE35" s="18"/>
      <c r="WYF35" s="18"/>
      <c r="WYG35" s="18"/>
      <c r="WYH35" s="18"/>
      <c r="WYI35" s="18"/>
      <c r="WYJ35" s="18"/>
      <c r="WYK35" s="18"/>
      <c r="WYL35" s="18"/>
      <c r="WYM35" s="18"/>
      <c r="WYN35" s="18"/>
      <c r="WYO35" s="18"/>
      <c r="WYP35" s="18"/>
      <c r="WYQ35" s="18"/>
      <c r="WYR35" s="18"/>
      <c r="WYS35" s="18"/>
      <c r="WYT35" s="18"/>
      <c r="WYU35" s="18"/>
      <c r="WYV35" s="18"/>
      <c r="WYW35" s="18"/>
      <c r="WYX35" s="18"/>
      <c r="WYY35" s="18"/>
      <c r="WYZ35" s="18"/>
      <c r="WZA35" s="18"/>
      <c r="WZB35" s="18"/>
      <c r="WZC35" s="18"/>
      <c r="WZD35" s="18"/>
      <c r="WZE35" s="18"/>
      <c r="WZF35" s="18"/>
      <c r="WZG35" s="18"/>
      <c r="WZH35" s="18"/>
      <c r="WZI35" s="18"/>
      <c r="WZJ35" s="18"/>
      <c r="WZK35" s="18"/>
      <c r="WZL35" s="18"/>
      <c r="WZM35" s="18"/>
      <c r="WZN35" s="18"/>
      <c r="WZO35" s="18"/>
      <c r="WZP35" s="18"/>
      <c r="WZQ35" s="18"/>
      <c r="WZR35" s="18"/>
      <c r="WZS35" s="18"/>
      <c r="WZT35" s="18"/>
      <c r="WZU35" s="18"/>
      <c r="WZV35" s="18"/>
      <c r="WZW35" s="18"/>
      <c r="WZX35" s="18"/>
      <c r="WZY35" s="18"/>
      <c r="WZZ35" s="18"/>
      <c r="XAA35" s="18"/>
      <c r="XAB35" s="18"/>
      <c r="XAC35" s="18"/>
      <c r="XAD35" s="18"/>
      <c r="XAE35" s="18"/>
      <c r="XAF35" s="18"/>
      <c r="XAG35" s="18"/>
      <c r="XAH35" s="18"/>
      <c r="XAI35" s="18"/>
      <c r="XAJ35" s="18"/>
      <c r="XAK35" s="18"/>
      <c r="XAL35" s="18"/>
      <c r="XAM35" s="18"/>
      <c r="XAN35" s="18"/>
      <c r="XAO35" s="18"/>
      <c r="XAP35" s="18"/>
      <c r="XAQ35" s="18"/>
      <c r="XAR35" s="18"/>
      <c r="XAS35" s="18"/>
      <c r="XAT35" s="18"/>
      <c r="XAU35" s="18"/>
      <c r="XAV35" s="18"/>
      <c r="XAW35" s="18"/>
      <c r="XAX35" s="18"/>
      <c r="XAY35" s="18"/>
      <c r="XAZ35" s="18"/>
      <c r="XBA35" s="18"/>
      <c r="XBB35" s="18"/>
      <c r="XBC35" s="18"/>
      <c r="XBD35" s="18"/>
      <c r="XBE35" s="18"/>
      <c r="XBF35" s="18"/>
      <c r="XBG35" s="18"/>
      <c r="XBH35" s="18"/>
      <c r="XBI35" s="18"/>
      <c r="XBJ35" s="18"/>
      <c r="XBK35" s="18"/>
      <c r="XBL35" s="18"/>
      <c r="XBM35" s="18"/>
      <c r="XBN35" s="18"/>
      <c r="XBO35" s="18"/>
      <c r="XBP35" s="18"/>
      <c r="XBQ35" s="18"/>
      <c r="XBR35" s="18"/>
      <c r="XBS35" s="18"/>
      <c r="XBT35" s="18"/>
      <c r="XBU35" s="18"/>
      <c r="XBV35" s="18"/>
      <c r="XBW35" s="18"/>
      <c r="XBX35" s="18"/>
      <c r="XBY35" s="18"/>
      <c r="XBZ35" s="18"/>
      <c r="XCA35" s="18"/>
      <c r="XCB35" s="18"/>
      <c r="XCC35" s="18"/>
      <c r="XCD35" s="18"/>
      <c r="XCE35" s="18"/>
      <c r="XCF35" s="18"/>
      <c r="XCG35" s="18"/>
      <c r="XCH35" s="18"/>
      <c r="XCI35" s="18"/>
      <c r="XCJ35" s="18"/>
      <c r="XCK35" s="18"/>
      <c r="XCL35" s="18"/>
      <c r="XCM35" s="18"/>
      <c r="XCN35" s="18"/>
      <c r="XCO35" s="18"/>
      <c r="XCP35" s="18"/>
      <c r="XCQ35" s="18"/>
      <c r="XCR35" s="18"/>
      <c r="XCS35" s="18"/>
      <c r="XCT35" s="18"/>
      <c r="XCU35" s="18"/>
      <c r="XCV35" s="18"/>
      <c r="XCW35" s="18"/>
      <c r="XCX35" s="18"/>
      <c r="XCY35" s="18"/>
      <c r="XCZ35" s="18"/>
      <c r="XDA35" s="18"/>
      <c r="XDB35" s="18"/>
      <c r="XDC35" s="18"/>
      <c r="XDD35" s="18"/>
      <c r="XDE35" s="18"/>
      <c r="XDF35" s="18"/>
      <c r="XDG35" s="18"/>
      <c r="XDH35" s="18"/>
      <c r="XDI35" s="18"/>
      <c r="XDJ35" s="18"/>
      <c r="XDK35" s="18"/>
      <c r="XDL35" s="18"/>
      <c r="XDM35" s="18"/>
      <c r="XDN35" s="18"/>
      <c r="XDO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  <c r="XEV35" s="18"/>
      <c r="XEW35" s="18"/>
      <c r="XEX35" s="18"/>
    </row>
    <row r="36" spans="1:16378" s="53" customFormat="1" ht="20.100000000000001" customHeight="1" thickBot="1">
      <c r="A36" s="54" t="s">
        <v>24</v>
      </c>
      <c r="B36" s="87">
        <f t="shared" ref="B36" si="3">SUM(B30:B35)</f>
        <v>7146814000</v>
      </c>
      <c r="C36" s="88">
        <v>39297000</v>
      </c>
      <c r="D36" s="87">
        <f t="shared" ref="D36:E36" si="4">SUM(D30:D35)</f>
        <v>-323208000</v>
      </c>
      <c r="E36" s="87">
        <f t="shared" si="4"/>
        <v>0</v>
      </c>
      <c r="F36" s="88">
        <f t="shared" si="0"/>
        <v>6862903000</v>
      </c>
      <c r="H36"/>
      <c r="I36"/>
    </row>
    <row r="37" spans="1:16378" ht="15" customHeight="1">
      <c r="D37" s="8"/>
      <c r="E37" s="8"/>
    </row>
    <row r="38" spans="1:16378" ht="15" customHeight="1">
      <c r="A38" s="13"/>
      <c r="B38" s="13"/>
      <c r="C38" s="13"/>
      <c r="D38" s="13"/>
      <c r="E38" s="13"/>
      <c r="F38" s="13"/>
    </row>
    <row r="39" spans="1:16378" ht="15" customHeight="1">
      <c r="A39" s="13"/>
      <c r="B39" s="13"/>
      <c r="C39" s="13"/>
      <c r="D39" s="13"/>
      <c r="E39" s="13"/>
      <c r="F39" s="13"/>
    </row>
    <row r="41" spans="1:16378">
      <c r="A41" s="52"/>
      <c r="B41" s="52"/>
      <c r="C41" s="52"/>
      <c r="D41" s="52"/>
      <c r="E41" s="52"/>
    </row>
    <row r="42" spans="1:16378">
      <c r="A42" s="52"/>
      <c r="B42" s="52"/>
      <c r="C42" s="52"/>
      <c r="D42" s="52"/>
      <c r="E42" s="52"/>
    </row>
  </sheetData>
  <printOptions horizontalCentered="1"/>
  <pageMargins left="0.7" right="0.7" top="0.5" bottom="0.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1526-8DB2-4EC0-8A18-0708CD8314E8}">
  <sheetPr>
    <tabColor rgb="FFFFC000"/>
    <pageSetUpPr fitToPage="1"/>
  </sheetPr>
  <dimension ref="A1:XEV42"/>
  <sheetViews>
    <sheetView zoomScaleNormal="100" workbookViewId="0"/>
  </sheetViews>
  <sheetFormatPr defaultColWidth="8.85546875" defaultRowHeight="15"/>
  <cols>
    <col min="1" max="1" width="39.7109375" style="4" customWidth="1"/>
    <col min="2" max="4" width="16.7109375" style="8" customWidth="1"/>
    <col min="5" max="5" width="16.7109375" style="4" customWidth="1"/>
    <col min="6" max="6" width="12.85546875" style="4" bestFit="1" customWidth="1"/>
    <col min="7" max="7" width="9.7109375" style="4" bestFit="1" customWidth="1"/>
    <col min="8" max="16384" width="8.85546875" style="4"/>
  </cols>
  <sheetData>
    <row r="1" spans="1:7" s="8" customFormat="1" ht="18.75" customHeight="1">
      <c r="A1" s="12" t="s">
        <v>62</v>
      </c>
      <c r="E1" s="24"/>
    </row>
    <row r="2" spans="1:7" ht="18.75" customHeight="1">
      <c r="A2" s="1" t="s">
        <v>33</v>
      </c>
      <c r="D2" s="109"/>
      <c r="E2" s="109"/>
    </row>
    <row r="3" spans="1:7" ht="20.25" customHeight="1">
      <c r="A3" s="1"/>
      <c r="B3" s="3"/>
      <c r="C3" s="3"/>
      <c r="D3" s="3"/>
      <c r="E3" s="6"/>
    </row>
    <row r="4" spans="1:7" ht="15" customHeight="1">
      <c r="A4" s="1"/>
      <c r="B4" s="15">
        <v>-1</v>
      </c>
      <c r="C4" s="15">
        <v>-2</v>
      </c>
      <c r="D4" s="15">
        <v>-3</v>
      </c>
      <c r="E4" s="45">
        <v>-4</v>
      </c>
    </row>
    <row r="5" spans="1:7" s="8" customFormat="1" ht="54.95" customHeight="1">
      <c r="A5" s="16"/>
      <c r="B5" s="31" t="s">
        <v>80</v>
      </c>
      <c r="C5" s="31" t="s">
        <v>73</v>
      </c>
      <c r="D5" s="31" t="s">
        <v>61</v>
      </c>
      <c r="E5" s="46" t="s">
        <v>54</v>
      </c>
    </row>
    <row r="6" spans="1:7" s="8" customFormat="1" ht="24" customHeight="1">
      <c r="A6" s="35"/>
      <c r="B6" s="58" t="s">
        <v>71</v>
      </c>
      <c r="C6" s="58" t="s">
        <v>55</v>
      </c>
      <c r="D6" s="58" t="s">
        <v>85</v>
      </c>
      <c r="E6" s="57" t="s">
        <v>60</v>
      </c>
    </row>
    <row r="7" spans="1:7" s="7" customFormat="1" ht="20.100000000000001" customHeight="1">
      <c r="A7" s="20" t="s">
        <v>0</v>
      </c>
      <c r="B7" s="77">
        <f>'Attach D-Reference Info'!G7</f>
        <v>52814000</v>
      </c>
      <c r="C7" s="89">
        <v>8272000</v>
      </c>
      <c r="D7" s="77">
        <f>E7-B7-C7</f>
        <v>83536000</v>
      </c>
      <c r="E7" s="78">
        <f>'Attach A-Uses'!F7</f>
        <v>144622000</v>
      </c>
      <c r="F7" s="19"/>
      <c r="G7" s="21"/>
    </row>
    <row r="8" spans="1:7" ht="15" customHeight="1">
      <c r="A8" s="4" t="s">
        <v>1</v>
      </c>
      <c r="B8" s="75">
        <f>'Attach D-Reference Info'!G8</f>
        <v>37598000</v>
      </c>
      <c r="C8" s="80">
        <v>3369000</v>
      </c>
      <c r="D8" s="75">
        <f t="shared" ref="D8:D29" si="0">E8-B8-C8</f>
        <v>85534000</v>
      </c>
      <c r="E8" s="79">
        <f>'Attach A-Uses'!F8</f>
        <v>126501000</v>
      </c>
      <c r="F8" s="19"/>
      <c r="G8" s="21"/>
    </row>
    <row r="9" spans="1:7" ht="15" customHeight="1">
      <c r="A9" s="14" t="s">
        <v>2</v>
      </c>
      <c r="B9" s="76">
        <f>'Attach D-Reference Info'!G9</f>
        <v>92269000</v>
      </c>
      <c r="C9" s="76">
        <v>16200000</v>
      </c>
      <c r="D9" s="76">
        <f t="shared" si="0"/>
        <v>131838000</v>
      </c>
      <c r="E9" s="81">
        <f>'Attach A-Uses'!F9</f>
        <v>240307000</v>
      </c>
      <c r="F9" s="19"/>
      <c r="G9" s="21"/>
    </row>
    <row r="10" spans="1:7" ht="15" customHeight="1">
      <c r="A10" s="4" t="s">
        <v>3</v>
      </c>
      <c r="B10" s="75">
        <f>'Attach D-Reference Info'!G10</f>
        <v>77720000</v>
      </c>
      <c r="C10" s="80">
        <v>12698000</v>
      </c>
      <c r="D10" s="75">
        <f t="shared" si="0"/>
        <v>103393000</v>
      </c>
      <c r="E10" s="79">
        <f>'Attach A-Uses'!F10</f>
        <v>193811000</v>
      </c>
      <c r="F10" s="19"/>
      <c r="G10" s="21"/>
    </row>
    <row r="11" spans="1:7" ht="15" customHeight="1">
      <c r="A11" s="14" t="s">
        <v>4</v>
      </c>
      <c r="B11" s="76">
        <f>'Attach D-Reference Info'!G11</f>
        <v>84987000</v>
      </c>
      <c r="C11" s="76">
        <v>22152000</v>
      </c>
      <c r="D11" s="76">
        <f t="shared" si="0"/>
        <v>101656000</v>
      </c>
      <c r="E11" s="81">
        <f>'Attach A-Uses'!F11</f>
        <v>208795000</v>
      </c>
      <c r="F11" s="19"/>
      <c r="G11" s="21"/>
    </row>
    <row r="12" spans="1:7" ht="15" customHeight="1">
      <c r="A12" s="4" t="s">
        <v>5</v>
      </c>
      <c r="B12" s="75">
        <f>'Attach D-Reference Info'!G12</f>
        <v>133279000</v>
      </c>
      <c r="C12" s="80">
        <v>15960000</v>
      </c>
      <c r="D12" s="75">
        <f t="shared" si="0"/>
        <v>168454000</v>
      </c>
      <c r="E12" s="79">
        <f>'Attach A-Uses'!F12</f>
        <v>317693000</v>
      </c>
      <c r="F12" s="19"/>
      <c r="G12" s="21"/>
    </row>
    <row r="13" spans="1:7" ht="15" customHeight="1">
      <c r="A13" s="14" t="s">
        <v>6</v>
      </c>
      <c r="B13" s="76">
        <f>'Attach D-Reference Info'!G13</f>
        <v>204649000</v>
      </c>
      <c r="C13" s="76">
        <v>42620000</v>
      </c>
      <c r="D13" s="76">
        <f t="shared" si="0"/>
        <v>208911000</v>
      </c>
      <c r="E13" s="81">
        <f>'Attach A-Uses'!F13</f>
        <v>456180000</v>
      </c>
      <c r="F13" s="19"/>
      <c r="G13" s="21"/>
    </row>
    <row r="14" spans="1:7" ht="15" customHeight="1">
      <c r="A14" s="4" t="s">
        <v>7</v>
      </c>
      <c r="B14" s="75">
        <f>'Attach D-Reference Info'!G14</f>
        <v>46687000</v>
      </c>
      <c r="C14" s="75">
        <v>10548000</v>
      </c>
      <c r="D14" s="75">
        <f t="shared" si="0"/>
        <v>85580000</v>
      </c>
      <c r="E14" s="79">
        <f>'Attach A-Uses'!F14</f>
        <v>142815000</v>
      </c>
      <c r="F14" s="19"/>
      <c r="G14" s="21"/>
    </row>
    <row r="15" spans="1:7" ht="15" customHeight="1">
      <c r="A15" s="14" t="s">
        <v>8</v>
      </c>
      <c r="B15" s="41">
        <f>'Attach D-Reference Info'!G15</f>
        <v>204614000</v>
      </c>
      <c r="C15" s="76">
        <v>41387000</v>
      </c>
      <c r="D15" s="76">
        <f t="shared" si="0"/>
        <v>227052000</v>
      </c>
      <c r="E15" s="81">
        <f>'Attach A-Uses'!F15</f>
        <v>473053000</v>
      </c>
      <c r="F15" s="19"/>
      <c r="G15" s="21"/>
    </row>
    <row r="16" spans="1:7" ht="15" customHeight="1">
      <c r="A16" s="4" t="s">
        <v>9</v>
      </c>
      <c r="B16" s="75">
        <f>'Attach D-Reference Info'!G16</f>
        <v>125752000</v>
      </c>
      <c r="C16" s="80">
        <v>27109000</v>
      </c>
      <c r="D16" s="75">
        <f t="shared" si="0"/>
        <v>180509000</v>
      </c>
      <c r="E16" s="79">
        <f>'Attach A-Uses'!F16</f>
        <v>333370000</v>
      </c>
      <c r="F16" s="19"/>
      <c r="G16" s="21"/>
    </row>
    <row r="17" spans="1:16376" ht="15" customHeight="1">
      <c r="A17" s="14" t="s">
        <v>26</v>
      </c>
      <c r="B17" s="76">
        <f>'Attach D-Reference Info'!G17</f>
        <v>7371000</v>
      </c>
      <c r="C17" s="76">
        <v>4034000</v>
      </c>
      <c r="D17" s="76">
        <f t="shared" si="0"/>
        <v>34443000</v>
      </c>
      <c r="E17" s="81">
        <f>'Attach A-Uses'!F17</f>
        <v>45848000</v>
      </c>
      <c r="F17" s="19"/>
      <c r="G17" s="21"/>
    </row>
    <row r="18" spans="1:16376" ht="15" customHeight="1">
      <c r="A18" s="8" t="s">
        <v>10</v>
      </c>
      <c r="B18" s="75">
        <f>'Attach D-Reference Info'!G18</f>
        <v>38520000</v>
      </c>
      <c r="C18" s="80">
        <v>5081000</v>
      </c>
      <c r="D18" s="75">
        <f t="shared" si="0"/>
        <v>81378000</v>
      </c>
      <c r="E18" s="79">
        <f>'Attach A-Uses'!F18</f>
        <v>124979000</v>
      </c>
      <c r="F18" s="19"/>
      <c r="G18" s="21"/>
    </row>
    <row r="19" spans="1:16376" ht="15" customHeight="1">
      <c r="A19" s="14" t="s">
        <v>11</v>
      </c>
      <c r="B19" s="76">
        <f>'Attach D-Reference Info'!G19</f>
        <v>191721000</v>
      </c>
      <c r="C19" s="76">
        <v>36936000</v>
      </c>
      <c r="D19" s="76">
        <f t="shared" si="0"/>
        <v>232422000</v>
      </c>
      <c r="E19" s="81">
        <f>'Attach A-Uses'!F19</f>
        <v>461079000</v>
      </c>
      <c r="F19" s="19"/>
      <c r="G19" s="21"/>
    </row>
    <row r="20" spans="1:16376" ht="15" customHeight="1">
      <c r="A20" s="4" t="s">
        <v>12</v>
      </c>
      <c r="B20" s="75">
        <f>'Attach D-Reference Info'!G20</f>
        <v>126672000</v>
      </c>
      <c r="C20" s="80">
        <v>32074000</v>
      </c>
      <c r="D20" s="75">
        <f t="shared" si="0"/>
        <v>158003000</v>
      </c>
      <c r="E20" s="79">
        <f>'Attach A-Uses'!F20</f>
        <v>316749000</v>
      </c>
      <c r="F20" s="19"/>
      <c r="G20" s="21"/>
    </row>
    <row r="21" spans="1:16376" ht="15" customHeight="1">
      <c r="A21" s="14" t="s">
        <v>13</v>
      </c>
      <c r="B21" s="76">
        <f>'Attach D-Reference Info'!G21</f>
        <v>156826000</v>
      </c>
      <c r="C21" s="76">
        <v>19179000</v>
      </c>
      <c r="D21" s="76">
        <f t="shared" si="0"/>
        <v>185106000</v>
      </c>
      <c r="E21" s="81">
        <f>'Attach A-Uses'!F21</f>
        <v>361111000</v>
      </c>
      <c r="F21" s="19"/>
      <c r="G21" s="21"/>
    </row>
    <row r="22" spans="1:16376" ht="15" customHeight="1">
      <c r="A22" s="4" t="s">
        <v>14</v>
      </c>
      <c r="B22" s="75">
        <f>'Attach D-Reference Info'!G22</f>
        <v>101215000</v>
      </c>
      <c r="C22" s="80">
        <v>22108000</v>
      </c>
      <c r="D22" s="75">
        <f t="shared" si="0"/>
        <v>129724000</v>
      </c>
      <c r="E22" s="79">
        <f>'Attach A-Uses'!F22</f>
        <v>253047000</v>
      </c>
      <c r="F22" s="19"/>
      <c r="G22" s="21"/>
    </row>
    <row r="23" spans="1:16376" ht="15" customHeight="1">
      <c r="A23" s="14" t="s">
        <v>15</v>
      </c>
      <c r="B23" s="76">
        <f>'Attach D-Reference Info'!G23</f>
        <v>195905000</v>
      </c>
      <c r="C23" s="76">
        <v>88709000</v>
      </c>
      <c r="D23" s="76">
        <f t="shared" si="0"/>
        <v>198054000</v>
      </c>
      <c r="E23" s="81">
        <f>'Attach A-Uses'!F23</f>
        <v>482668000</v>
      </c>
      <c r="F23" s="19"/>
      <c r="G23" s="21"/>
    </row>
    <row r="24" spans="1:16376" ht="15" customHeight="1">
      <c r="A24" s="4" t="s">
        <v>16</v>
      </c>
      <c r="B24" s="75">
        <f>'Attach D-Reference Info'!G24</f>
        <v>169418000</v>
      </c>
      <c r="C24" s="80">
        <v>40780000</v>
      </c>
      <c r="D24" s="75">
        <f t="shared" si="0"/>
        <v>179928000</v>
      </c>
      <c r="E24" s="79">
        <f>'Attach A-Uses'!F24</f>
        <v>390126000</v>
      </c>
      <c r="F24" s="19"/>
      <c r="G24" s="21"/>
    </row>
    <row r="25" spans="1:16376" ht="15" customHeight="1">
      <c r="A25" s="14" t="s">
        <v>17</v>
      </c>
      <c r="B25" s="76">
        <f>'Attach D-Reference Info'!G25</f>
        <v>168749000</v>
      </c>
      <c r="C25" s="76">
        <v>64179000</v>
      </c>
      <c r="D25" s="76">
        <f t="shared" si="0"/>
        <v>173637000</v>
      </c>
      <c r="E25" s="81">
        <f>'Attach A-Uses'!F25</f>
        <v>406565000</v>
      </c>
      <c r="F25" s="19"/>
      <c r="G25" s="21"/>
    </row>
    <row r="26" spans="1:16376" ht="15" customHeight="1">
      <c r="A26" s="4" t="s">
        <v>18</v>
      </c>
      <c r="B26" s="75">
        <f>'Attach D-Reference Info'!G26</f>
        <v>117480000</v>
      </c>
      <c r="C26" s="80">
        <v>89893000</v>
      </c>
      <c r="D26" s="75">
        <f t="shared" si="0"/>
        <v>141830000</v>
      </c>
      <c r="E26" s="79">
        <f>'Attach A-Uses'!F26</f>
        <v>349203000</v>
      </c>
      <c r="F26" s="19"/>
      <c r="G26" s="21"/>
    </row>
    <row r="27" spans="1:16376" ht="15" customHeight="1">
      <c r="A27" s="14" t="s">
        <v>19</v>
      </c>
      <c r="B27" s="76">
        <f>'Attach D-Reference Info'!G27</f>
        <v>61694000</v>
      </c>
      <c r="C27" s="76">
        <v>21489000</v>
      </c>
      <c r="D27" s="76">
        <f t="shared" si="0"/>
        <v>100325000</v>
      </c>
      <c r="E27" s="81">
        <f>'Attach A-Uses'!F27</f>
        <v>183508000</v>
      </c>
      <c r="F27" s="19"/>
      <c r="G27" s="21"/>
    </row>
    <row r="28" spans="1:16376" ht="15" customHeight="1">
      <c r="A28" s="4" t="s">
        <v>20</v>
      </c>
      <c r="B28" s="75">
        <f>'Attach D-Reference Info'!G28</f>
        <v>49338000</v>
      </c>
      <c r="C28" s="80">
        <v>6966000</v>
      </c>
      <c r="D28" s="75">
        <f t="shared" si="0"/>
        <v>73129000</v>
      </c>
      <c r="E28" s="79">
        <f>'Attach A-Uses'!F28</f>
        <v>129433000</v>
      </c>
      <c r="F28" s="19"/>
      <c r="G28" s="21"/>
    </row>
    <row r="29" spans="1:16376" ht="15" customHeight="1">
      <c r="A29" s="14" t="s">
        <v>21</v>
      </c>
      <c r="B29" s="76">
        <f>'Attach D-Reference Info'!G29</f>
        <v>52148000</v>
      </c>
      <c r="C29" s="90">
        <v>7341000</v>
      </c>
      <c r="D29" s="76">
        <f t="shared" si="0"/>
        <v>76815000</v>
      </c>
      <c r="E29" s="81">
        <f>'Attach A-Uses'!F29</f>
        <v>136304000</v>
      </c>
      <c r="F29" s="19"/>
      <c r="G29" s="21"/>
    </row>
    <row r="30" spans="1:16376" s="7" customFormat="1" ht="20.100000000000001" customHeight="1">
      <c r="A30" s="2" t="s">
        <v>22</v>
      </c>
      <c r="B30" s="85">
        <f t="shared" ref="B30:E30" si="1">SUM(B7:B29)</f>
        <v>2497426000</v>
      </c>
      <c r="C30" s="83">
        <f t="shared" si="1"/>
        <v>639084000</v>
      </c>
      <c r="D30" s="83">
        <f t="shared" si="1"/>
        <v>3141257000</v>
      </c>
      <c r="E30" s="86">
        <f t="shared" si="1"/>
        <v>6277767000</v>
      </c>
      <c r="F30" s="19"/>
    </row>
    <row r="31" spans="1:16376" s="14" customFormat="1" ht="19.899999999999999" customHeight="1">
      <c r="A31" s="14" t="s">
        <v>46</v>
      </c>
      <c r="B31" s="76">
        <f>'Attach D-Reference Info'!G31</f>
        <v>2948000</v>
      </c>
      <c r="C31" s="91"/>
      <c r="D31" s="92">
        <f t="shared" ref="D31:D35" si="2">E31-B31-C31</f>
        <v>148299000</v>
      </c>
      <c r="E31" s="81">
        <f>'Attach A-Uses'!F31</f>
        <v>151247000</v>
      </c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</row>
    <row r="32" spans="1:16376" s="8" customFormat="1" ht="15" customHeight="1">
      <c r="A32" s="8" t="s">
        <v>25</v>
      </c>
      <c r="B32" s="75"/>
      <c r="C32" s="93"/>
      <c r="D32" s="75">
        <f t="shared" si="2"/>
        <v>4663000</v>
      </c>
      <c r="E32" s="79">
        <f>'Attach A-Uses'!F32</f>
        <v>4663000</v>
      </c>
      <c r="F32" s="1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</row>
    <row r="33" spans="1:16376" s="14" customFormat="1" ht="15" customHeight="1">
      <c r="A33" s="14" t="s">
        <v>23</v>
      </c>
      <c r="B33" s="76">
        <f>'Attach D-Reference Info'!G32</f>
        <v>639000</v>
      </c>
      <c r="C33" s="91"/>
      <c r="D33" s="76">
        <f t="shared" si="2"/>
        <v>35000</v>
      </c>
      <c r="E33" s="81">
        <f>'Attach A-Uses'!F33</f>
        <v>674000</v>
      </c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  <c r="WXO33" s="18"/>
      <c r="WXP33" s="18"/>
      <c r="WXQ33" s="18"/>
      <c r="WXR33" s="18"/>
      <c r="WXS33" s="18"/>
      <c r="WXT33" s="18"/>
      <c r="WXU33" s="18"/>
      <c r="WXV33" s="18"/>
      <c r="WXW33" s="18"/>
      <c r="WXX33" s="18"/>
      <c r="WXY33" s="18"/>
      <c r="WXZ33" s="18"/>
      <c r="WYA33" s="18"/>
      <c r="WYB33" s="18"/>
      <c r="WYC33" s="18"/>
      <c r="WYD33" s="18"/>
      <c r="WYE33" s="18"/>
      <c r="WYF33" s="18"/>
      <c r="WYG33" s="18"/>
      <c r="WYH33" s="18"/>
      <c r="WYI33" s="18"/>
      <c r="WYJ33" s="18"/>
      <c r="WYK33" s="18"/>
      <c r="WYL33" s="18"/>
      <c r="WYM33" s="18"/>
      <c r="WYN33" s="18"/>
      <c r="WYO33" s="18"/>
      <c r="WYP33" s="18"/>
      <c r="WYQ33" s="18"/>
      <c r="WYR33" s="18"/>
      <c r="WYS33" s="18"/>
      <c r="WYT33" s="18"/>
      <c r="WYU33" s="18"/>
      <c r="WYV33" s="18"/>
      <c r="WYW33" s="18"/>
      <c r="WYX33" s="18"/>
      <c r="WYY33" s="18"/>
      <c r="WYZ33" s="18"/>
      <c r="WZA33" s="18"/>
      <c r="WZB33" s="18"/>
      <c r="WZC33" s="18"/>
      <c r="WZD33" s="18"/>
      <c r="WZE33" s="18"/>
      <c r="WZF33" s="18"/>
      <c r="WZG33" s="18"/>
      <c r="WZH33" s="18"/>
      <c r="WZI33" s="18"/>
      <c r="WZJ33" s="18"/>
      <c r="WZK33" s="18"/>
      <c r="WZL33" s="18"/>
      <c r="WZM33" s="18"/>
      <c r="WZN33" s="18"/>
      <c r="WZO33" s="18"/>
      <c r="WZP33" s="18"/>
      <c r="WZQ33" s="18"/>
      <c r="WZR33" s="18"/>
      <c r="WZS33" s="18"/>
      <c r="WZT33" s="18"/>
      <c r="WZU33" s="18"/>
      <c r="WZV33" s="18"/>
      <c r="WZW33" s="18"/>
      <c r="WZX33" s="18"/>
      <c r="WZY33" s="18"/>
      <c r="WZZ33" s="18"/>
      <c r="XAA33" s="18"/>
      <c r="XAB33" s="18"/>
      <c r="XAC33" s="18"/>
      <c r="XAD33" s="18"/>
      <c r="XAE33" s="18"/>
      <c r="XAF33" s="18"/>
      <c r="XAG33" s="18"/>
      <c r="XAH33" s="18"/>
      <c r="XAI33" s="18"/>
      <c r="XAJ33" s="18"/>
      <c r="XAK33" s="18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  <c r="XEV33" s="18"/>
    </row>
    <row r="34" spans="1:16376" s="8" customFormat="1" ht="15" customHeight="1">
      <c r="A34" s="8" t="s">
        <v>47</v>
      </c>
      <c r="B34" s="75"/>
      <c r="C34" s="93"/>
      <c r="D34" s="75">
        <f t="shared" si="2"/>
        <v>87992000</v>
      </c>
      <c r="E34" s="79">
        <f>'Attach A-Uses'!F34</f>
        <v>87992000</v>
      </c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  <c r="WXN34" s="18"/>
      <c r="WXO34" s="18"/>
      <c r="WXP34" s="18"/>
      <c r="WXQ34" s="18"/>
      <c r="WXR34" s="18"/>
      <c r="WXS34" s="18"/>
      <c r="WXT34" s="18"/>
      <c r="WXU34" s="18"/>
      <c r="WXV34" s="18"/>
      <c r="WXW34" s="18"/>
      <c r="WXX34" s="18"/>
      <c r="WXY34" s="18"/>
      <c r="WXZ34" s="18"/>
      <c r="WYA34" s="18"/>
      <c r="WYB34" s="18"/>
      <c r="WYC34" s="18"/>
      <c r="WYD34" s="18"/>
      <c r="WYE34" s="18"/>
      <c r="WYF34" s="18"/>
      <c r="WYG34" s="18"/>
      <c r="WYH34" s="18"/>
      <c r="WYI34" s="18"/>
      <c r="WYJ34" s="18"/>
      <c r="WYK34" s="18"/>
      <c r="WYL34" s="18"/>
      <c r="WYM34" s="18"/>
      <c r="WYN34" s="18"/>
      <c r="WYO34" s="18"/>
      <c r="WYP34" s="18"/>
      <c r="WYQ34" s="18"/>
      <c r="WYR34" s="18"/>
      <c r="WYS34" s="18"/>
      <c r="WYT34" s="18"/>
      <c r="WYU34" s="18"/>
      <c r="WYV34" s="18"/>
      <c r="WYW34" s="18"/>
      <c r="WYX34" s="18"/>
      <c r="WYY34" s="18"/>
      <c r="WYZ34" s="18"/>
      <c r="WZA34" s="18"/>
      <c r="WZB34" s="18"/>
      <c r="WZC34" s="18"/>
      <c r="WZD34" s="18"/>
      <c r="WZE34" s="18"/>
      <c r="WZF34" s="18"/>
      <c r="WZG34" s="18"/>
      <c r="WZH34" s="18"/>
      <c r="WZI34" s="18"/>
      <c r="WZJ34" s="18"/>
      <c r="WZK34" s="18"/>
      <c r="WZL34" s="18"/>
      <c r="WZM34" s="18"/>
      <c r="WZN34" s="18"/>
      <c r="WZO34" s="18"/>
      <c r="WZP34" s="18"/>
      <c r="WZQ34" s="18"/>
      <c r="WZR34" s="18"/>
      <c r="WZS34" s="18"/>
      <c r="WZT34" s="18"/>
      <c r="WZU34" s="18"/>
      <c r="WZV34" s="18"/>
      <c r="WZW34" s="18"/>
      <c r="WZX34" s="18"/>
      <c r="WZY34" s="18"/>
      <c r="WZZ34" s="18"/>
      <c r="XAA34" s="18"/>
      <c r="XAB34" s="18"/>
      <c r="XAC34" s="18"/>
      <c r="XAD34" s="18"/>
      <c r="XAE34" s="18"/>
      <c r="XAF34" s="18"/>
      <c r="XAG34" s="18"/>
      <c r="XAH34" s="18"/>
      <c r="XAI34" s="18"/>
      <c r="XAJ34" s="18"/>
      <c r="XAK34" s="18"/>
      <c r="XAL34" s="18"/>
      <c r="XAM34" s="18"/>
      <c r="XAN34" s="18"/>
      <c r="XAO34" s="18"/>
      <c r="XAP34" s="18"/>
      <c r="XAQ34" s="18"/>
      <c r="XAR34" s="18"/>
      <c r="XAS34" s="18"/>
      <c r="XAT34" s="18"/>
      <c r="XAU34" s="18"/>
      <c r="XAV34" s="18"/>
      <c r="XAW34" s="18"/>
      <c r="XAX34" s="18"/>
      <c r="XAY34" s="18"/>
      <c r="XAZ34" s="18"/>
      <c r="XBA34" s="18"/>
      <c r="XBB34" s="18"/>
      <c r="XBC34" s="18"/>
      <c r="XBD34" s="18"/>
      <c r="XBE34" s="18"/>
      <c r="XBF34" s="18"/>
      <c r="XBG34" s="18"/>
      <c r="XBH34" s="18"/>
      <c r="XBI34" s="18"/>
      <c r="XBJ34" s="18"/>
      <c r="XBK34" s="18"/>
      <c r="XBL34" s="18"/>
      <c r="XBM34" s="18"/>
      <c r="XBN34" s="18"/>
      <c r="XBO34" s="18"/>
      <c r="XBP34" s="18"/>
      <c r="XBQ34" s="18"/>
      <c r="XBR34" s="18"/>
      <c r="XBS34" s="18"/>
      <c r="XBT34" s="18"/>
      <c r="XBU34" s="18"/>
      <c r="XBV34" s="18"/>
      <c r="XBW34" s="18"/>
      <c r="XBX34" s="18"/>
      <c r="XBY34" s="18"/>
      <c r="XBZ34" s="18"/>
      <c r="XCA34" s="18"/>
      <c r="XCB34" s="18"/>
      <c r="XCC34" s="18"/>
      <c r="XCD34" s="18"/>
      <c r="XCE34" s="18"/>
      <c r="XCF34" s="18"/>
      <c r="XCG34" s="18"/>
      <c r="XCH34" s="18"/>
      <c r="XCI34" s="18"/>
      <c r="XCJ34" s="18"/>
      <c r="XCK34" s="18"/>
      <c r="XCL34" s="18"/>
      <c r="XCM34" s="18"/>
      <c r="XCN34" s="18"/>
      <c r="XCO34" s="18"/>
      <c r="XCP34" s="18"/>
      <c r="XCQ34" s="18"/>
      <c r="XCR34" s="18"/>
      <c r="XCS34" s="18"/>
      <c r="XCT34" s="18"/>
      <c r="XCU34" s="18"/>
      <c r="XCV34" s="18"/>
      <c r="XCW34" s="18"/>
      <c r="XCX34" s="18"/>
      <c r="XCY34" s="18"/>
      <c r="XCZ34" s="18"/>
      <c r="XDA34" s="18"/>
      <c r="XDB34" s="18"/>
      <c r="XDC34" s="18"/>
      <c r="XDD34" s="18"/>
      <c r="XDE34" s="18"/>
      <c r="XDF34" s="18"/>
      <c r="XDG34" s="18"/>
      <c r="XDH34" s="18"/>
      <c r="XDI34" s="18"/>
      <c r="XDJ34" s="18"/>
      <c r="XDK34" s="18"/>
      <c r="XDL34" s="18"/>
      <c r="XDM34" s="18"/>
      <c r="XDN34" s="18"/>
      <c r="XDO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  <c r="XEV34" s="18"/>
    </row>
    <row r="35" spans="1:16376" s="14" customFormat="1" ht="15" customHeight="1">
      <c r="A35" s="14" t="s">
        <v>64</v>
      </c>
      <c r="B35" s="76"/>
      <c r="C35" s="91"/>
      <c r="D35" s="76">
        <f t="shared" si="2"/>
        <v>340560000</v>
      </c>
      <c r="E35" s="81">
        <f>'Attach A-Uses'!F35</f>
        <v>340560000</v>
      </c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  <c r="WXN35" s="18"/>
      <c r="WXO35" s="18"/>
      <c r="WXP35" s="18"/>
      <c r="WXQ35" s="18"/>
      <c r="WXR35" s="18"/>
      <c r="WXS35" s="18"/>
      <c r="WXT35" s="18"/>
      <c r="WXU35" s="18"/>
      <c r="WXV35" s="18"/>
      <c r="WXW35" s="18"/>
      <c r="WXX35" s="18"/>
      <c r="WXY35" s="18"/>
      <c r="WXZ35" s="18"/>
      <c r="WYA35" s="18"/>
      <c r="WYB35" s="18"/>
      <c r="WYC35" s="18"/>
      <c r="WYD35" s="18"/>
      <c r="WYE35" s="18"/>
      <c r="WYF35" s="18"/>
      <c r="WYG35" s="18"/>
      <c r="WYH35" s="18"/>
      <c r="WYI35" s="18"/>
      <c r="WYJ35" s="18"/>
      <c r="WYK35" s="18"/>
      <c r="WYL35" s="18"/>
      <c r="WYM35" s="18"/>
      <c r="WYN35" s="18"/>
      <c r="WYO35" s="18"/>
      <c r="WYP35" s="18"/>
      <c r="WYQ35" s="18"/>
      <c r="WYR35" s="18"/>
      <c r="WYS35" s="18"/>
      <c r="WYT35" s="18"/>
      <c r="WYU35" s="18"/>
      <c r="WYV35" s="18"/>
      <c r="WYW35" s="18"/>
      <c r="WYX35" s="18"/>
      <c r="WYY35" s="18"/>
      <c r="WYZ35" s="18"/>
      <c r="WZA35" s="18"/>
      <c r="WZB35" s="18"/>
      <c r="WZC35" s="18"/>
      <c r="WZD35" s="18"/>
      <c r="WZE35" s="18"/>
      <c r="WZF35" s="18"/>
      <c r="WZG35" s="18"/>
      <c r="WZH35" s="18"/>
      <c r="WZI35" s="18"/>
      <c r="WZJ35" s="18"/>
      <c r="WZK35" s="18"/>
      <c r="WZL35" s="18"/>
      <c r="WZM35" s="18"/>
      <c r="WZN35" s="18"/>
      <c r="WZO35" s="18"/>
      <c r="WZP35" s="18"/>
      <c r="WZQ35" s="18"/>
      <c r="WZR35" s="18"/>
      <c r="WZS35" s="18"/>
      <c r="WZT35" s="18"/>
      <c r="WZU35" s="18"/>
      <c r="WZV35" s="18"/>
      <c r="WZW35" s="18"/>
      <c r="WZX35" s="18"/>
      <c r="WZY35" s="18"/>
      <c r="WZZ35" s="18"/>
      <c r="XAA35" s="18"/>
      <c r="XAB35" s="18"/>
      <c r="XAC35" s="18"/>
      <c r="XAD35" s="18"/>
      <c r="XAE35" s="18"/>
      <c r="XAF35" s="18"/>
      <c r="XAG35" s="18"/>
      <c r="XAH35" s="18"/>
      <c r="XAI35" s="18"/>
      <c r="XAJ35" s="18"/>
      <c r="XAK35" s="18"/>
      <c r="XAL35" s="18"/>
      <c r="XAM35" s="18"/>
      <c r="XAN35" s="18"/>
      <c r="XAO35" s="18"/>
      <c r="XAP35" s="18"/>
      <c r="XAQ35" s="18"/>
      <c r="XAR35" s="18"/>
      <c r="XAS35" s="18"/>
      <c r="XAT35" s="18"/>
      <c r="XAU35" s="18"/>
      <c r="XAV35" s="18"/>
      <c r="XAW35" s="18"/>
      <c r="XAX35" s="18"/>
      <c r="XAY35" s="18"/>
      <c r="XAZ35" s="18"/>
      <c r="XBA35" s="18"/>
      <c r="XBB35" s="18"/>
      <c r="XBC35" s="18"/>
      <c r="XBD35" s="18"/>
      <c r="XBE35" s="18"/>
      <c r="XBF35" s="18"/>
      <c r="XBG35" s="18"/>
      <c r="XBH35" s="18"/>
      <c r="XBI35" s="18"/>
      <c r="XBJ35" s="18"/>
      <c r="XBK35" s="18"/>
      <c r="XBL35" s="18"/>
      <c r="XBM35" s="18"/>
      <c r="XBN35" s="18"/>
      <c r="XBO35" s="18"/>
      <c r="XBP35" s="18"/>
      <c r="XBQ35" s="18"/>
      <c r="XBR35" s="18"/>
      <c r="XBS35" s="18"/>
      <c r="XBT35" s="18"/>
      <c r="XBU35" s="18"/>
      <c r="XBV35" s="18"/>
      <c r="XBW35" s="18"/>
      <c r="XBX35" s="18"/>
      <c r="XBY35" s="18"/>
      <c r="XBZ35" s="18"/>
      <c r="XCA35" s="18"/>
      <c r="XCB35" s="18"/>
      <c r="XCC35" s="18"/>
      <c r="XCD35" s="18"/>
      <c r="XCE35" s="18"/>
      <c r="XCF35" s="18"/>
      <c r="XCG35" s="18"/>
      <c r="XCH35" s="18"/>
      <c r="XCI35" s="18"/>
      <c r="XCJ35" s="18"/>
      <c r="XCK35" s="18"/>
      <c r="XCL35" s="18"/>
      <c r="XCM35" s="18"/>
      <c r="XCN35" s="18"/>
      <c r="XCO35" s="18"/>
      <c r="XCP35" s="18"/>
      <c r="XCQ35" s="18"/>
      <c r="XCR35" s="18"/>
      <c r="XCS35" s="18"/>
      <c r="XCT35" s="18"/>
      <c r="XCU35" s="18"/>
      <c r="XCV35" s="18"/>
      <c r="XCW35" s="18"/>
      <c r="XCX35" s="18"/>
      <c r="XCY35" s="18"/>
      <c r="XCZ35" s="18"/>
      <c r="XDA35" s="18"/>
      <c r="XDB35" s="18"/>
      <c r="XDC35" s="18"/>
      <c r="XDD35" s="18"/>
      <c r="XDE35" s="18"/>
      <c r="XDF35" s="18"/>
      <c r="XDG35" s="18"/>
      <c r="XDH35" s="18"/>
      <c r="XDI35" s="18"/>
      <c r="XDJ35" s="18"/>
      <c r="XDK35" s="18"/>
      <c r="XDL35" s="18"/>
      <c r="XDM35" s="18"/>
      <c r="XDN35" s="18"/>
      <c r="XDO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  <c r="XEV35" s="18"/>
    </row>
    <row r="36" spans="1:16376" s="53" customFormat="1" ht="20.100000000000001" customHeight="1" thickBot="1">
      <c r="A36" s="54" t="s">
        <v>24</v>
      </c>
      <c r="B36" s="87">
        <f t="shared" ref="B36:E36" si="3">SUM(B30:B35)</f>
        <v>2501013000</v>
      </c>
      <c r="C36" s="87">
        <f t="shared" si="3"/>
        <v>639084000</v>
      </c>
      <c r="D36" s="87">
        <f t="shared" si="3"/>
        <v>3722806000</v>
      </c>
      <c r="E36" s="88">
        <f t="shared" si="3"/>
        <v>6862903000</v>
      </c>
      <c r="F36" s="19"/>
    </row>
    <row r="37" spans="1:16376" ht="15" customHeight="1"/>
    <row r="38" spans="1:16376" ht="15" customHeight="1">
      <c r="A38" s="13"/>
      <c r="B38" s="17"/>
      <c r="C38" s="17"/>
      <c r="D38" s="17"/>
      <c r="E38" s="13"/>
    </row>
    <row r="39" spans="1:16376" ht="15" customHeight="1">
      <c r="A39" s="13"/>
      <c r="B39" s="17"/>
      <c r="C39" s="17"/>
      <c r="D39" s="17"/>
      <c r="E39" s="13"/>
    </row>
    <row r="41" spans="1:16376">
      <c r="A41" s="52"/>
    </row>
    <row r="42" spans="1:16376">
      <c r="A42" s="52"/>
    </row>
  </sheetData>
  <mergeCells count="1">
    <mergeCell ref="D2:E2"/>
  </mergeCells>
  <printOptions horizontalCentered="1"/>
  <pageMargins left="0.7" right="0.7" top="0.5" bottom="0.5" header="0.3" footer="0.3"/>
  <pageSetup scale="90" orientation="landscape" r:id="rId1"/>
  <ignoredErrors>
    <ignoredError sqref="D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N32"/>
  <sheetViews>
    <sheetView zoomScaleNormal="100" workbookViewId="0"/>
  </sheetViews>
  <sheetFormatPr defaultColWidth="8.85546875" defaultRowHeight="15"/>
  <cols>
    <col min="1" max="1" width="19.7109375" style="9" customWidth="1"/>
    <col min="2" max="6" width="16.7109375" style="9" customWidth="1"/>
    <col min="7" max="9" width="12.7109375" style="9" customWidth="1"/>
    <col min="10" max="10" width="8.85546875" style="9"/>
    <col min="11" max="11" width="11.42578125" style="9" bestFit="1" customWidth="1"/>
    <col min="12" max="13" width="8.85546875" style="9"/>
    <col min="14" max="14" width="10.42578125" style="9" bestFit="1" customWidth="1"/>
    <col min="15" max="16384" width="8.85546875" style="9"/>
  </cols>
  <sheetData>
    <row r="1" spans="1:14" ht="18.75" customHeight="1">
      <c r="A1" s="12" t="s">
        <v>68</v>
      </c>
      <c r="B1" s="12"/>
      <c r="C1" s="12"/>
      <c r="D1" s="12"/>
      <c r="E1" s="12"/>
      <c r="F1" s="12"/>
      <c r="I1" s="8"/>
      <c r="J1" s="24"/>
    </row>
    <row r="2" spans="1:14" ht="18.75" customHeight="1">
      <c r="A2" s="1" t="s">
        <v>33</v>
      </c>
      <c r="B2" s="1"/>
      <c r="C2" s="1"/>
      <c r="D2" s="1"/>
      <c r="E2" s="1"/>
      <c r="F2" s="1"/>
      <c r="I2" s="109"/>
      <c r="J2" s="109"/>
    </row>
    <row r="3" spans="1:14" s="23" customFormat="1" ht="20.25" customHeight="1">
      <c r="A3" s="22"/>
      <c r="B3" s="38"/>
      <c r="C3" s="38"/>
      <c r="D3" s="38"/>
      <c r="E3" s="38"/>
      <c r="F3" s="38"/>
      <c r="G3" s="110" t="s">
        <v>45</v>
      </c>
      <c r="H3" s="111"/>
      <c r="I3" s="111"/>
    </row>
    <row r="4" spans="1:14" s="28" customFormat="1">
      <c r="A4" s="29"/>
      <c r="B4" s="5">
        <f>-1</f>
        <v>-1</v>
      </c>
      <c r="C4" s="5">
        <v>-2</v>
      </c>
      <c r="D4" s="5">
        <v>-3</v>
      </c>
      <c r="E4" s="5">
        <v>-4</v>
      </c>
      <c r="F4" s="5">
        <v>-5</v>
      </c>
      <c r="G4" s="45">
        <v>-6</v>
      </c>
      <c r="H4" s="15">
        <v>-7</v>
      </c>
      <c r="I4" s="43">
        <v>-8</v>
      </c>
    </row>
    <row r="5" spans="1:14" s="28" customFormat="1" ht="60" customHeight="1">
      <c r="A5" s="33"/>
      <c r="B5" s="31" t="s">
        <v>37</v>
      </c>
      <c r="C5" s="32" t="s">
        <v>38</v>
      </c>
      <c r="D5" s="32" t="s">
        <v>77</v>
      </c>
      <c r="E5" s="32" t="s">
        <v>39</v>
      </c>
      <c r="F5" s="32" t="s">
        <v>40</v>
      </c>
      <c r="G5" s="73" t="s">
        <v>34</v>
      </c>
      <c r="H5" s="32" t="s">
        <v>35</v>
      </c>
      <c r="I5" s="31" t="s">
        <v>36</v>
      </c>
    </row>
    <row r="6" spans="1:14" s="28" customFormat="1" ht="24">
      <c r="A6" s="37"/>
      <c r="B6" s="36" t="s">
        <v>76</v>
      </c>
      <c r="C6" s="36" t="s">
        <v>74</v>
      </c>
      <c r="D6" s="36" t="s">
        <v>28</v>
      </c>
      <c r="E6" s="36" t="s">
        <v>29</v>
      </c>
      <c r="F6" s="36" t="s">
        <v>27</v>
      </c>
      <c r="G6" s="57"/>
      <c r="H6" s="58"/>
      <c r="I6" s="58" t="s">
        <v>30</v>
      </c>
    </row>
    <row r="7" spans="1:14" s="28" customFormat="1" ht="20.100000000000001" customHeight="1">
      <c r="A7" s="20" t="s">
        <v>0</v>
      </c>
      <c r="B7" s="94">
        <v>17396400</v>
      </c>
      <c r="C7" s="94">
        <v>16526600</v>
      </c>
      <c r="D7" s="94">
        <v>1989400</v>
      </c>
      <c r="E7" s="94">
        <f t="shared" ref="E7:E29" si="0">C7+D7-B7</f>
        <v>1119600</v>
      </c>
      <c r="F7" s="77">
        <f t="shared" ref="F7:F29" si="1">C7+D7</f>
        <v>18516000</v>
      </c>
      <c r="G7" s="104">
        <v>2.4899999999999999E-2</v>
      </c>
      <c r="H7" s="105">
        <v>2.69E-2</v>
      </c>
      <c r="I7" s="60">
        <f t="shared" ref="I7:I30" si="2">F7/B7</f>
        <v>1.0643581430640823</v>
      </c>
      <c r="K7" s="44"/>
      <c r="L7" s="44"/>
      <c r="M7" s="44"/>
      <c r="N7" s="44"/>
    </row>
    <row r="8" spans="1:14" s="28" customFormat="1" ht="15" customHeight="1">
      <c r="A8" s="4" t="s">
        <v>1</v>
      </c>
      <c r="B8" s="95">
        <v>9651700</v>
      </c>
      <c r="C8" s="95">
        <v>9169100</v>
      </c>
      <c r="D8" s="95">
        <v>430900.00000000052</v>
      </c>
      <c r="E8" s="95">
        <f t="shared" si="0"/>
        <v>-51700</v>
      </c>
      <c r="F8" s="95">
        <f t="shared" si="1"/>
        <v>9600000</v>
      </c>
      <c r="G8" s="106">
        <v>1.3899999999999999E-2</v>
      </c>
      <c r="H8" s="107">
        <v>1.38E-2</v>
      </c>
      <c r="I8" s="61">
        <f t="shared" si="2"/>
        <v>0.99464343069096639</v>
      </c>
      <c r="K8" s="44"/>
      <c r="L8" s="44"/>
      <c r="M8" s="44"/>
      <c r="N8" s="44"/>
    </row>
    <row r="9" spans="1:14" s="28" customFormat="1" ht="15" customHeight="1">
      <c r="A9" s="14" t="s">
        <v>2</v>
      </c>
      <c r="B9" s="92">
        <v>24002200</v>
      </c>
      <c r="C9" s="92">
        <v>22802100</v>
      </c>
      <c r="D9" s="92">
        <v>340899.99999999948</v>
      </c>
      <c r="E9" s="92">
        <f t="shared" si="0"/>
        <v>-859200</v>
      </c>
      <c r="F9" s="92">
        <f t="shared" si="1"/>
        <v>23143000</v>
      </c>
      <c r="G9" s="104">
        <v>3.4500000000000003E-2</v>
      </c>
      <c r="H9" s="105">
        <v>3.3099999999999997E-2</v>
      </c>
      <c r="I9" s="60">
        <f t="shared" si="2"/>
        <v>0.96420328136587474</v>
      </c>
      <c r="K9" s="44"/>
      <c r="L9" s="44"/>
      <c r="M9" s="44"/>
      <c r="N9" s="44"/>
    </row>
    <row r="10" spans="1:14" s="28" customFormat="1" ht="15" customHeight="1">
      <c r="A10" s="4" t="s">
        <v>3</v>
      </c>
      <c r="B10" s="95">
        <v>30272600</v>
      </c>
      <c r="C10" s="95">
        <v>28759000</v>
      </c>
      <c r="D10" s="95">
        <v>3217000</v>
      </c>
      <c r="E10" s="95">
        <f t="shared" si="0"/>
        <v>1703400</v>
      </c>
      <c r="F10" s="95">
        <f t="shared" si="1"/>
        <v>31976000</v>
      </c>
      <c r="G10" s="106">
        <v>4.3700000000000003E-2</v>
      </c>
      <c r="H10" s="107">
        <v>4.65E-2</v>
      </c>
      <c r="I10" s="61">
        <f t="shared" si="2"/>
        <v>1.0562687050335948</v>
      </c>
      <c r="K10" s="44"/>
      <c r="L10" s="44"/>
      <c r="M10" s="44"/>
      <c r="N10" s="44"/>
    </row>
    <row r="11" spans="1:14" s="28" customFormat="1" ht="15" customHeight="1">
      <c r="A11" s="14" t="s">
        <v>4</v>
      </c>
      <c r="B11" s="92">
        <v>21797400</v>
      </c>
      <c r="C11" s="92">
        <v>20707500</v>
      </c>
      <c r="D11" s="92">
        <v>933500.00000000035</v>
      </c>
      <c r="E11" s="92">
        <f t="shared" si="0"/>
        <v>-156400</v>
      </c>
      <c r="F11" s="92">
        <f t="shared" si="1"/>
        <v>21641000</v>
      </c>
      <c r="G11" s="104">
        <v>3.1099999999999999E-2</v>
      </c>
      <c r="H11" s="105">
        <v>3.1099999999999999E-2</v>
      </c>
      <c r="I11" s="60">
        <f t="shared" si="2"/>
        <v>0.99282483231945096</v>
      </c>
      <c r="K11" s="44"/>
      <c r="L11" s="44"/>
      <c r="M11" s="44"/>
      <c r="N11" s="44"/>
    </row>
    <row r="12" spans="1:14" s="28" customFormat="1" ht="15" customHeight="1">
      <c r="A12" s="4" t="s">
        <v>5</v>
      </c>
      <c r="B12" s="95">
        <v>42563700</v>
      </c>
      <c r="C12" s="95">
        <v>40435500</v>
      </c>
      <c r="D12" s="95">
        <v>2403500</v>
      </c>
      <c r="E12" s="95">
        <f t="shared" si="0"/>
        <v>275300</v>
      </c>
      <c r="F12" s="95">
        <f t="shared" si="1"/>
        <v>42839000</v>
      </c>
      <c r="G12" s="106">
        <v>6.1499999999999999E-2</v>
      </c>
      <c r="H12" s="107">
        <v>6.1699999999999998E-2</v>
      </c>
      <c r="I12" s="61">
        <f t="shared" si="2"/>
        <v>1.0064679527390712</v>
      </c>
      <c r="K12" s="44"/>
      <c r="L12" s="44"/>
      <c r="M12" s="44"/>
      <c r="N12" s="44"/>
    </row>
    <row r="13" spans="1:14" s="28" customFormat="1" ht="15" customHeight="1">
      <c r="A13" s="14" t="s">
        <v>6</v>
      </c>
      <c r="B13" s="92">
        <v>55702600</v>
      </c>
      <c r="C13" s="92">
        <v>52917500</v>
      </c>
      <c r="D13" s="92">
        <v>2219499.9999999972</v>
      </c>
      <c r="E13" s="92">
        <f t="shared" si="0"/>
        <v>-565600</v>
      </c>
      <c r="F13" s="92">
        <f t="shared" si="1"/>
        <v>55137000</v>
      </c>
      <c r="G13" s="104">
        <v>8.0299999999999996E-2</v>
      </c>
      <c r="H13" s="105">
        <v>7.9200000000000007E-2</v>
      </c>
      <c r="I13" s="60">
        <f t="shared" si="2"/>
        <v>0.98984607540761116</v>
      </c>
      <c r="K13" s="44"/>
      <c r="L13" s="44"/>
      <c r="M13" s="44"/>
      <c r="N13" s="44"/>
    </row>
    <row r="14" spans="1:14" s="28" customFormat="1" ht="15" customHeight="1">
      <c r="A14" s="4" t="s">
        <v>7</v>
      </c>
      <c r="B14" s="95">
        <v>13020700</v>
      </c>
      <c r="C14" s="95">
        <v>12369700</v>
      </c>
      <c r="D14" s="95">
        <v>300</v>
      </c>
      <c r="E14" s="95">
        <f t="shared" si="0"/>
        <v>-650700</v>
      </c>
      <c r="F14" s="95">
        <f t="shared" si="1"/>
        <v>12370000</v>
      </c>
      <c r="G14" s="106">
        <v>1.83E-2</v>
      </c>
      <c r="H14" s="107">
        <v>1.7399999999999999E-2</v>
      </c>
      <c r="I14" s="61">
        <f t="shared" si="2"/>
        <v>0.95002572826345744</v>
      </c>
      <c r="K14" s="44"/>
      <c r="L14" s="44"/>
      <c r="M14" s="44"/>
      <c r="N14" s="44"/>
    </row>
    <row r="15" spans="1:14" s="28" customFormat="1" ht="15" customHeight="1">
      <c r="A15" s="14" t="s">
        <v>8</v>
      </c>
      <c r="B15" s="92">
        <v>56366200</v>
      </c>
      <c r="C15" s="92">
        <v>53547900</v>
      </c>
      <c r="D15" s="92">
        <v>3298099.9999999972</v>
      </c>
      <c r="E15" s="92">
        <f t="shared" si="0"/>
        <v>479800</v>
      </c>
      <c r="F15" s="92">
        <f t="shared" si="1"/>
        <v>56846000</v>
      </c>
      <c r="G15" s="104">
        <v>8.0799999999999997E-2</v>
      </c>
      <c r="H15" s="105">
        <v>8.1900000000000001E-2</v>
      </c>
      <c r="I15" s="60">
        <f t="shared" si="2"/>
        <v>1.0085121934776515</v>
      </c>
      <c r="K15" s="44"/>
      <c r="L15" s="44"/>
      <c r="M15" s="44"/>
      <c r="N15" s="44"/>
    </row>
    <row r="16" spans="1:14" s="28" customFormat="1" ht="15" customHeight="1">
      <c r="A16" s="4" t="s">
        <v>9</v>
      </c>
      <c r="B16" s="95">
        <v>56757600</v>
      </c>
      <c r="C16" s="95">
        <v>53919700</v>
      </c>
      <c r="D16" s="95">
        <v>2501300</v>
      </c>
      <c r="E16" s="95">
        <f t="shared" si="0"/>
        <v>-336600</v>
      </c>
      <c r="F16" s="95">
        <f t="shared" si="1"/>
        <v>56421000</v>
      </c>
      <c r="G16" s="106">
        <v>8.1900000000000001E-2</v>
      </c>
      <c r="H16" s="107">
        <v>8.1100000000000005E-2</v>
      </c>
      <c r="I16" s="61">
        <f t="shared" si="2"/>
        <v>0.99406951668146648</v>
      </c>
      <c r="K16" s="44"/>
      <c r="L16" s="44"/>
      <c r="M16" s="44"/>
      <c r="N16" s="44"/>
    </row>
    <row r="17" spans="1:14" s="28" customFormat="1" ht="15" customHeight="1">
      <c r="A17" s="14" t="s">
        <v>26</v>
      </c>
      <c r="B17" s="92">
        <v>1846800</v>
      </c>
      <c r="C17" s="92">
        <v>1754500</v>
      </c>
      <c r="D17" s="92">
        <v>500</v>
      </c>
      <c r="E17" s="92">
        <f t="shared" si="0"/>
        <v>-91800</v>
      </c>
      <c r="F17" s="92">
        <f t="shared" si="1"/>
        <v>1755000</v>
      </c>
      <c r="G17" s="104">
        <v>1.6000000000000001E-3</v>
      </c>
      <c r="H17" s="105">
        <v>1.5E-3</v>
      </c>
      <c r="I17" s="60">
        <f t="shared" si="2"/>
        <v>0.95029239766081874</v>
      </c>
      <c r="K17" s="44"/>
      <c r="L17" s="44"/>
      <c r="M17" s="44"/>
      <c r="N17" s="44"/>
    </row>
    <row r="18" spans="1:14" s="28" customFormat="1" ht="15" customHeight="1">
      <c r="A18" s="4" t="s">
        <v>10</v>
      </c>
      <c r="B18" s="95">
        <v>10529000</v>
      </c>
      <c r="C18" s="96">
        <v>10002500</v>
      </c>
      <c r="D18" s="95">
        <v>257500.00000000032</v>
      </c>
      <c r="E18" s="95">
        <f t="shared" si="0"/>
        <v>-269000</v>
      </c>
      <c r="F18" s="95">
        <f t="shared" si="1"/>
        <v>10260000</v>
      </c>
      <c r="G18" s="106">
        <v>1.4999999999999999E-2</v>
      </c>
      <c r="H18" s="107">
        <v>1.47E-2</v>
      </c>
      <c r="I18" s="61">
        <f t="shared" si="2"/>
        <v>0.97445151486370973</v>
      </c>
      <c r="K18" s="44"/>
      <c r="L18" s="44"/>
      <c r="M18" s="44"/>
      <c r="N18" s="44"/>
    </row>
    <row r="19" spans="1:14" s="28" customFormat="1" ht="15" customHeight="1">
      <c r="A19" s="14" t="s">
        <v>11</v>
      </c>
      <c r="B19" s="92">
        <v>64226800</v>
      </c>
      <c r="C19" s="92">
        <v>61015500</v>
      </c>
      <c r="D19" s="92">
        <v>2547500</v>
      </c>
      <c r="E19" s="92">
        <f t="shared" si="0"/>
        <v>-663800</v>
      </c>
      <c r="F19" s="92">
        <f t="shared" si="1"/>
        <v>63563000</v>
      </c>
      <c r="G19" s="104">
        <v>9.3100000000000002E-2</v>
      </c>
      <c r="H19" s="105">
        <v>9.1300000000000006E-2</v>
      </c>
      <c r="I19" s="60">
        <f t="shared" si="2"/>
        <v>0.98966475054027292</v>
      </c>
      <c r="K19" s="44"/>
      <c r="L19" s="44"/>
      <c r="M19" s="44"/>
      <c r="N19" s="44"/>
    </row>
    <row r="20" spans="1:14" s="28" customFormat="1" ht="15" customHeight="1">
      <c r="A20" s="4" t="s">
        <v>12</v>
      </c>
      <c r="B20" s="95">
        <v>34483700</v>
      </c>
      <c r="C20" s="95">
        <v>32759500</v>
      </c>
      <c r="D20" s="95">
        <v>3571499.9999999986</v>
      </c>
      <c r="E20" s="95">
        <f t="shared" si="0"/>
        <v>1847300</v>
      </c>
      <c r="F20" s="95">
        <f t="shared" si="1"/>
        <v>36331000</v>
      </c>
      <c r="G20" s="106">
        <v>4.9700000000000001E-2</v>
      </c>
      <c r="H20" s="107">
        <v>5.2699999999999997E-2</v>
      </c>
      <c r="I20" s="61">
        <f t="shared" si="2"/>
        <v>1.0535702375325153</v>
      </c>
      <c r="K20" s="44"/>
      <c r="L20" s="44"/>
      <c r="M20" s="44"/>
      <c r="N20" s="44"/>
    </row>
    <row r="21" spans="1:14" s="28" customFormat="1" ht="15" customHeight="1">
      <c r="A21" s="14" t="s">
        <v>13</v>
      </c>
      <c r="B21" s="92">
        <v>46019600</v>
      </c>
      <c r="C21" s="92">
        <v>43718600</v>
      </c>
      <c r="D21" s="92">
        <v>3251399.9999999972</v>
      </c>
      <c r="E21" s="92">
        <f t="shared" si="0"/>
        <v>950400</v>
      </c>
      <c r="F21" s="92">
        <f t="shared" si="1"/>
        <v>46970000</v>
      </c>
      <c r="G21" s="104">
        <v>6.6299999999999998E-2</v>
      </c>
      <c r="H21" s="105">
        <v>6.7799999999999999E-2</v>
      </c>
      <c r="I21" s="60">
        <f t="shared" si="2"/>
        <v>1.0206520699875705</v>
      </c>
      <c r="K21" s="44"/>
      <c r="L21" s="44"/>
      <c r="M21" s="44"/>
      <c r="N21" s="44"/>
    </row>
    <row r="22" spans="1:14" s="28" customFormat="1" ht="15" customHeight="1">
      <c r="A22" s="4" t="s">
        <v>14</v>
      </c>
      <c r="B22" s="95">
        <v>34806300</v>
      </c>
      <c r="C22" s="95">
        <v>33066000</v>
      </c>
      <c r="D22" s="95">
        <v>973999.9999999993</v>
      </c>
      <c r="E22" s="95">
        <f t="shared" si="0"/>
        <v>-766300</v>
      </c>
      <c r="F22" s="95">
        <f t="shared" si="1"/>
        <v>34040000</v>
      </c>
      <c r="G22" s="106">
        <v>4.9099999999999998E-2</v>
      </c>
      <c r="H22" s="107">
        <v>4.8800000000000003E-2</v>
      </c>
      <c r="I22" s="61">
        <f t="shared" si="2"/>
        <v>0.97798387073604487</v>
      </c>
      <c r="K22" s="44"/>
      <c r="L22" s="44"/>
      <c r="M22" s="44"/>
      <c r="N22" s="44"/>
    </row>
    <row r="23" spans="1:14" s="28" customFormat="1" ht="15" customHeight="1">
      <c r="A23" s="14" t="s">
        <v>15</v>
      </c>
      <c r="B23" s="92">
        <v>40236300</v>
      </c>
      <c r="C23" s="92">
        <v>38224500</v>
      </c>
      <c r="D23" s="92">
        <v>2495499.9999999981</v>
      </c>
      <c r="E23" s="92">
        <f t="shared" si="0"/>
        <v>483700</v>
      </c>
      <c r="F23" s="92">
        <f t="shared" si="1"/>
        <v>40720000</v>
      </c>
      <c r="G23" s="104">
        <v>5.7599999999999998E-2</v>
      </c>
      <c r="H23" s="105">
        <v>5.8700000000000002E-2</v>
      </c>
      <c r="I23" s="60">
        <f t="shared" si="2"/>
        <v>1.0120214830886538</v>
      </c>
      <c r="K23" s="44"/>
      <c r="L23" s="44"/>
      <c r="M23" s="44"/>
      <c r="N23" s="44"/>
    </row>
    <row r="24" spans="1:14" s="28" customFormat="1" ht="15" customHeight="1">
      <c r="A24" s="4" t="s">
        <v>16</v>
      </c>
      <c r="B24" s="95">
        <v>44810000</v>
      </c>
      <c r="C24" s="95">
        <v>42569500</v>
      </c>
      <c r="D24" s="95">
        <v>2975500.0000000023</v>
      </c>
      <c r="E24" s="95">
        <f t="shared" si="0"/>
        <v>735000</v>
      </c>
      <c r="F24" s="95">
        <f t="shared" si="1"/>
        <v>45545000</v>
      </c>
      <c r="G24" s="106">
        <v>6.4199999999999993E-2</v>
      </c>
      <c r="H24" s="107">
        <v>6.5699999999999995E-2</v>
      </c>
      <c r="I24" s="61">
        <f t="shared" si="2"/>
        <v>1.0164025887078778</v>
      </c>
      <c r="K24" s="44"/>
      <c r="L24" s="44"/>
      <c r="M24" s="44"/>
      <c r="N24" s="44"/>
    </row>
    <row r="25" spans="1:14" s="28" customFormat="1" ht="15" customHeight="1">
      <c r="A25" s="14" t="s">
        <v>17</v>
      </c>
      <c r="B25" s="92">
        <v>39063800</v>
      </c>
      <c r="C25" s="92">
        <v>37110600</v>
      </c>
      <c r="D25" s="92">
        <v>400</v>
      </c>
      <c r="E25" s="92">
        <f t="shared" si="0"/>
        <v>-1952800</v>
      </c>
      <c r="F25" s="92">
        <f t="shared" si="1"/>
        <v>37111000</v>
      </c>
      <c r="G25" s="104">
        <v>5.62E-2</v>
      </c>
      <c r="H25" s="105">
        <v>5.1299999999999998E-2</v>
      </c>
      <c r="I25" s="60">
        <f t="shared" si="2"/>
        <v>0.95000998366774358</v>
      </c>
      <c r="K25" s="44"/>
      <c r="L25" s="44"/>
      <c r="M25" s="44"/>
      <c r="N25" s="44"/>
    </row>
    <row r="26" spans="1:14" s="28" customFormat="1" ht="15" customHeight="1">
      <c r="A26" s="4" t="s">
        <v>18</v>
      </c>
      <c r="B26" s="95">
        <v>12761300</v>
      </c>
      <c r="C26" s="95">
        <v>12123200</v>
      </c>
      <c r="D26" s="95">
        <v>800</v>
      </c>
      <c r="E26" s="95">
        <f t="shared" si="0"/>
        <v>-637300</v>
      </c>
      <c r="F26" s="95">
        <f t="shared" si="1"/>
        <v>12124000</v>
      </c>
      <c r="G26" s="106">
        <v>1.29E-2</v>
      </c>
      <c r="H26" s="107">
        <v>1.2E-2</v>
      </c>
      <c r="I26" s="61">
        <f t="shared" si="2"/>
        <v>0.95005994687061668</v>
      </c>
      <c r="K26" s="44"/>
      <c r="L26" s="44"/>
      <c r="M26" s="44"/>
      <c r="N26" s="44"/>
    </row>
    <row r="27" spans="1:14" s="28" customFormat="1" ht="15" customHeight="1">
      <c r="A27" s="14" t="s">
        <v>19</v>
      </c>
      <c r="B27" s="92">
        <v>17583300</v>
      </c>
      <c r="C27" s="92">
        <v>16704100</v>
      </c>
      <c r="D27" s="92">
        <v>1238900.0000000009</v>
      </c>
      <c r="E27" s="92">
        <f t="shared" si="0"/>
        <v>359700</v>
      </c>
      <c r="F27" s="92">
        <f t="shared" si="1"/>
        <v>17943000</v>
      </c>
      <c r="G27" s="104">
        <v>2.5399999999999999E-2</v>
      </c>
      <c r="H27" s="105">
        <v>2.5899999999999999E-2</v>
      </c>
      <c r="I27" s="60">
        <f t="shared" si="2"/>
        <v>1.0204569108187882</v>
      </c>
      <c r="K27" s="44"/>
      <c r="L27" s="44"/>
      <c r="M27" s="44"/>
      <c r="N27" s="44"/>
    </row>
    <row r="28" spans="1:14" s="28" customFormat="1" ht="15" customHeight="1">
      <c r="A28" s="4" t="s">
        <v>20</v>
      </c>
      <c r="B28" s="95">
        <v>9614000</v>
      </c>
      <c r="C28" s="95">
        <v>9133300</v>
      </c>
      <c r="D28" s="95">
        <v>700</v>
      </c>
      <c r="E28" s="95">
        <f t="shared" si="0"/>
        <v>-480000</v>
      </c>
      <c r="F28" s="95">
        <f t="shared" si="1"/>
        <v>9134000</v>
      </c>
      <c r="G28" s="106">
        <v>1.2800000000000001E-2</v>
      </c>
      <c r="H28" s="107">
        <v>1.26E-2</v>
      </c>
      <c r="I28" s="61">
        <f t="shared" si="2"/>
        <v>0.95007281048470982</v>
      </c>
      <c r="K28" s="44"/>
      <c r="L28" s="44"/>
      <c r="M28" s="44"/>
      <c r="N28" s="44"/>
    </row>
    <row r="29" spans="1:14" s="28" customFormat="1" ht="15" customHeight="1">
      <c r="A29" s="14" t="s">
        <v>21</v>
      </c>
      <c r="B29" s="92">
        <v>17436800</v>
      </c>
      <c r="C29" s="92">
        <v>16565000</v>
      </c>
      <c r="D29" s="92">
        <v>399999.99999999971</v>
      </c>
      <c r="E29" s="92">
        <f t="shared" si="0"/>
        <v>-471800</v>
      </c>
      <c r="F29" s="92">
        <f t="shared" si="1"/>
        <v>16965000</v>
      </c>
      <c r="G29" s="104">
        <v>2.52E-2</v>
      </c>
      <c r="H29" s="105">
        <v>2.4299999999999999E-2</v>
      </c>
      <c r="I29" s="60">
        <f t="shared" si="2"/>
        <v>0.97294228298770413</v>
      </c>
      <c r="K29" s="44"/>
      <c r="L29" s="44"/>
      <c r="M29" s="44"/>
      <c r="N29" s="44"/>
    </row>
    <row r="30" spans="1:14" s="28" customFormat="1" ht="20.100000000000001" customHeight="1" thickBot="1">
      <c r="A30" s="30" t="s">
        <v>22</v>
      </c>
      <c r="B30" s="97">
        <f t="shared" ref="B30:H30" si="3">SUM(B7:B29)</f>
        <v>700948800</v>
      </c>
      <c r="C30" s="97">
        <f t="shared" si="3"/>
        <v>665901400</v>
      </c>
      <c r="D30" s="97">
        <f t="shared" si="3"/>
        <v>35048599.999999993</v>
      </c>
      <c r="E30" s="97">
        <f t="shared" si="3"/>
        <v>1200</v>
      </c>
      <c r="F30" s="97">
        <f t="shared" si="3"/>
        <v>700950000</v>
      </c>
      <c r="G30" s="108">
        <f t="shared" si="3"/>
        <v>1</v>
      </c>
      <c r="H30" s="42">
        <f t="shared" si="3"/>
        <v>0.99999999999999978</v>
      </c>
      <c r="I30" s="59">
        <f t="shared" si="2"/>
        <v>1.0000017119652675</v>
      </c>
    </row>
    <row r="31" spans="1:14">
      <c r="B31" s="40"/>
      <c r="C31" s="7"/>
      <c r="D31" s="7"/>
      <c r="E31" s="7"/>
      <c r="F31" s="7"/>
    </row>
    <row r="32" spans="1:14">
      <c r="B32" s="39"/>
      <c r="C32" s="39"/>
      <c r="D32" s="39"/>
      <c r="E32" s="39"/>
      <c r="F32" s="39"/>
    </row>
  </sheetData>
  <mergeCells count="2">
    <mergeCell ref="G3:I3"/>
    <mergeCell ref="I2:J2"/>
  </mergeCells>
  <printOptions horizontalCentered="1"/>
  <pageMargins left="0.7" right="0.7" top="0.5" bottom="0.5" header="0.3" footer="0.3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J37"/>
  <sheetViews>
    <sheetView zoomScaleNormal="100" workbookViewId="0"/>
  </sheetViews>
  <sheetFormatPr defaultColWidth="8.85546875" defaultRowHeight="15"/>
  <cols>
    <col min="1" max="1" width="39.7109375" style="9" customWidth="1"/>
    <col min="2" max="4" width="12.7109375" style="9" customWidth="1"/>
    <col min="5" max="5" width="17.7109375" style="9" customWidth="1"/>
    <col min="6" max="6" width="18.7109375" style="9" customWidth="1"/>
    <col min="7" max="7" width="17.7109375" style="9" customWidth="1"/>
    <col min="8" max="9" width="15.7109375" style="8" customWidth="1"/>
    <col min="10" max="10" width="14.5703125" style="9" bestFit="1" customWidth="1"/>
    <col min="11" max="16384" width="8.85546875" style="9"/>
  </cols>
  <sheetData>
    <row r="1" spans="1:10" s="10" customFormat="1" ht="18.75" customHeight="1">
      <c r="A1" s="12" t="s">
        <v>67</v>
      </c>
      <c r="B1" s="12"/>
      <c r="C1" s="12"/>
      <c r="H1" s="8"/>
      <c r="I1" s="8"/>
    </row>
    <row r="2" spans="1:10" ht="18.75" customHeight="1">
      <c r="A2" s="1" t="s">
        <v>33</v>
      </c>
      <c r="B2" s="1"/>
      <c r="C2" s="1"/>
    </row>
    <row r="3" spans="1:10" ht="20.25" customHeight="1">
      <c r="A3" s="1"/>
      <c r="B3" s="112" t="s">
        <v>65</v>
      </c>
      <c r="C3" s="112"/>
      <c r="D3" s="112"/>
      <c r="E3" s="110" t="s">
        <v>58</v>
      </c>
      <c r="F3" s="111"/>
      <c r="G3" s="111"/>
      <c r="H3" s="110" t="s">
        <v>66</v>
      </c>
      <c r="I3" s="111"/>
    </row>
    <row r="4" spans="1:10" ht="15" customHeight="1">
      <c r="A4" s="11"/>
      <c r="B4" s="5">
        <v>-1</v>
      </c>
      <c r="C4" s="5">
        <v>-2</v>
      </c>
      <c r="D4" s="5">
        <v>-3</v>
      </c>
      <c r="E4" s="51">
        <v>-4</v>
      </c>
      <c r="F4" s="15">
        <v>-5</v>
      </c>
      <c r="G4" s="15">
        <v>-6</v>
      </c>
      <c r="H4" s="45">
        <v>-7</v>
      </c>
      <c r="I4" s="15">
        <v>-8</v>
      </c>
    </row>
    <row r="5" spans="1:10" ht="54.95" customHeight="1">
      <c r="A5" s="33"/>
      <c r="B5" s="34" t="s">
        <v>50</v>
      </c>
      <c r="C5" s="31" t="s">
        <v>83</v>
      </c>
      <c r="D5" s="31" t="s">
        <v>56</v>
      </c>
      <c r="E5" s="46" t="s">
        <v>41</v>
      </c>
      <c r="F5" s="31" t="s">
        <v>44</v>
      </c>
      <c r="G5" s="32" t="s">
        <v>72</v>
      </c>
      <c r="H5" s="73" t="s">
        <v>81</v>
      </c>
      <c r="I5" s="32" t="s">
        <v>84</v>
      </c>
    </row>
    <row r="6" spans="1:10" s="50" customFormat="1" ht="24" customHeight="1">
      <c r="A6" s="48"/>
      <c r="B6" s="36"/>
      <c r="C6" s="58"/>
      <c r="D6" s="58" t="s">
        <v>57</v>
      </c>
      <c r="E6" s="57" t="s">
        <v>79</v>
      </c>
      <c r="F6" s="49"/>
      <c r="G6" s="36" t="s">
        <v>59</v>
      </c>
      <c r="H6" s="57" t="s">
        <v>82</v>
      </c>
      <c r="I6" s="58"/>
    </row>
    <row r="7" spans="1:10" ht="20.100000000000001" customHeight="1">
      <c r="A7" s="20" t="s">
        <v>0</v>
      </c>
      <c r="B7" s="92">
        <v>8242</v>
      </c>
      <c r="C7" s="92">
        <v>230</v>
      </c>
      <c r="D7" s="92">
        <f>B7+C7</f>
        <v>8472</v>
      </c>
      <c r="E7" s="78">
        <v>53187000</v>
      </c>
      <c r="F7" s="77">
        <v>-373000</v>
      </c>
      <c r="G7" s="77">
        <f t="shared" ref="G7:G29" si="0">SUM(E7:F7)</f>
        <v>52814000</v>
      </c>
      <c r="H7" s="65">
        <v>2.3E-2</v>
      </c>
      <c r="I7" s="66">
        <v>1.6E-2</v>
      </c>
      <c r="J7" s="7"/>
    </row>
    <row r="8" spans="1:10" ht="15" customHeight="1">
      <c r="A8" s="4" t="s">
        <v>1</v>
      </c>
      <c r="B8" s="95">
        <v>6135</v>
      </c>
      <c r="C8" s="95">
        <v>64</v>
      </c>
      <c r="D8" s="95">
        <f t="shared" ref="D8:D29" si="1">B8+C8</f>
        <v>6199</v>
      </c>
      <c r="E8" s="98">
        <v>37659000</v>
      </c>
      <c r="F8" s="80">
        <v>-61000</v>
      </c>
      <c r="G8" s="80">
        <f t="shared" si="0"/>
        <v>37598000</v>
      </c>
      <c r="H8" s="67">
        <v>2.1999999999999999E-2</v>
      </c>
      <c r="I8" s="68">
        <v>1.4999999999999999E-2</v>
      </c>
      <c r="J8" s="7"/>
    </row>
    <row r="9" spans="1:10" ht="15" customHeight="1">
      <c r="A9" s="14" t="s">
        <v>2</v>
      </c>
      <c r="B9" s="92">
        <v>15560</v>
      </c>
      <c r="C9" s="92">
        <v>377</v>
      </c>
      <c r="D9" s="92">
        <f t="shared" si="1"/>
        <v>15937</v>
      </c>
      <c r="E9" s="81">
        <v>96083000</v>
      </c>
      <c r="F9" s="76">
        <v>-3814000</v>
      </c>
      <c r="G9" s="76">
        <f t="shared" si="0"/>
        <v>92269000</v>
      </c>
      <c r="H9" s="65">
        <v>3.9E-2</v>
      </c>
      <c r="I9" s="66">
        <v>4.1000000000000002E-2</v>
      </c>
      <c r="J9" s="7"/>
    </row>
    <row r="10" spans="1:10" ht="15" customHeight="1">
      <c r="A10" s="4" t="s">
        <v>3</v>
      </c>
      <c r="B10" s="95">
        <v>11473</v>
      </c>
      <c r="C10" s="95">
        <v>158</v>
      </c>
      <c r="D10" s="95">
        <f t="shared" si="1"/>
        <v>11631</v>
      </c>
      <c r="E10" s="98">
        <v>76456000</v>
      </c>
      <c r="F10" s="80">
        <v>1264000</v>
      </c>
      <c r="G10" s="80">
        <f t="shared" si="0"/>
        <v>77720000</v>
      </c>
      <c r="H10" s="67">
        <v>2.8000000000000001E-2</v>
      </c>
      <c r="I10" s="68">
        <v>1.9E-2</v>
      </c>
      <c r="J10" s="7"/>
    </row>
    <row r="11" spans="1:10" ht="15" customHeight="1">
      <c r="A11" s="14" t="s">
        <v>4</v>
      </c>
      <c r="B11" s="92">
        <v>12522</v>
      </c>
      <c r="C11" s="92">
        <v>697</v>
      </c>
      <c r="D11" s="92">
        <f t="shared" si="1"/>
        <v>13219</v>
      </c>
      <c r="E11" s="81">
        <v>83523000</v>
      </c>
      <c r="F11" s="76">
        <v>1464000</v>
      </c>
      <c r="G11" s="76">
        <f t="shared" si="0"/>
        <v>84987000</v>
      </c>
      <c r="H11" s="65">
        <v>3.2000000000000001E-2</v>
      </c>
      <c r="I11" s="66">
        <v>2.7E-2</v>
      </c>
      <c r="J11" s="7"/>
    </row>
    <row r="12" spans="1:10" ht="15" customHeight="1">
      <c r="A12" s="4" t="s">
        <v>5</v>
      </c>
      <c r="B12" s="95">
        <v>19875</v>
      </c>
      <c r="C12" s="95">
        <v>667</v>
      </c>
      <c r="D12" s="95">
        <f t="shared" si="1"/>
        <v>20542</v>
      </c>
      <c r="E12" s="98">
        <v>130243000</v>
      </c>
      <c r="F12" s="80">
        <v>3036000</v>
      </c>
      <c r="G12" s="80">
        <f t="shared" si="0"/>
        <v>133279000</v>
      </c>
      <c r="H12" s="67">
        <v>4.9000000000000002E-2</v>
      </c>
      <c r="I12" s="68">
        <v>3.5999999999999997E-2</v>
      </c>
      <c r="J12" s="7"/>
    </row>
    <row r="13" spans="1:10" ht="15" customHeight="1">
      <c r="A13" s="14" t="s">
        <v>6</v>
      </c>
      <c r="B13" s="92">
        <v>29517</v>
      </c>
      <c r="C13" s="92">
        <v>1374</v>
      </c>
      <c r="D13" s="92">
        <f t="shared" si="1"/>
        <v>30891</v>
      </c>
      <c r="E13" s="81">
        <v>207982000</v>
      </c>
      <c r="F13" s="76">
        <v>-3333000</v>
      </c>
      <c r="G13" s="76">
        <f t="shared" si="0"/>
        <v>204649000</v>
      </c>
      <c r="H13" s="65">
        <v>6.9000000000000006E-2</v>
      </c>
      <c r="I13" s="66">
        <v>0.08</v>
      </c>
      <c r="J13" s="7"/>
    </row>
    <row r="14" spans="1:10" ht="15" customHeight="1">
      <c r="A14" s="4" t="s">
        <v>7</v>
      </c>
      <c r="B14" s="95">
        <v>7603</v>
      </c>
      <c r="C14" s="95">
        <v>358</v>
      </c>
      <c r="D14" s="95">
        <f t="shared" si="1"/>
        <v>7961</v>
      </c>
      <c r="E14" s="98">
        <v>46904000</v>
      </c>
      <c r="F14" s="80">
        <v>-217000</v>
      </c>
      <c r="G14" s="80">
        <f t="shared" si="0"/>
        <v>46687000</v>
      </c>
      <c r="H14" s="67">
        <v>2.3E-2</v>
      </c>
      <c r="I14" s="68">
        <v>1.2999999999999999E-2</v>
      </c>
      <c r="J14" s="7"/>
    </row>
    <row r="15" spans="1:10" ht="15" customHeight="1">
      <c r="A15" s="14" t="s">
        <v>8</v>
      </c>
      <c r="B15" s="92">
        <v>29687</v>
      </c>
      <c r="C15" s="92">
        <v>1288</v>
      </c>
      <c r="D15" s="92">
        <f t="shared" si="1"/>
        <v>30975</v>
      </c>
      <c r="E15" s="81">
        <v>207351000</v>
      </c>
      <c r="F15" s="76">
        <v>-2737000</v>
      </c>
      <c r="G15" s="76">
        <f t="shared" si="0"/>
        <v>204614000</v>
      </c>
      <c r="H15" s="65">
        <v>7.1999999999999995E-2</v>
      </c>
      <c r="I15" s="66">
        <v>6.6000000000000003E-2</v>
      </c>
      <c r="J15" s="7"/>
    </row>
    <row r="16" spans="1:10" ht="15" customHeight="1">
      <c r="A16" s="4" t="s">
        <v>9</v>
      </c>
      <c r="B16" s="95">
        <v>18500</v>
      </c>
      <c r="C16" s="95">
        <v>489</v>
      </c>
      <c r="D16" s="95">
        <f t="shared" si="1"/>
        <v>18989</v>
      </c>
      <c r="E16" s="98">
        <v>130097000</v>
      </c>
      <c r="F16" s="80">
        <v>-4345000</v>
      </c>
      <c r="G16" s="80">
        <f t="shared" si="0"/>
        <v>125752000</v>
      </c>
      <c r="H16" s="67">
        <v>4.8000000000000001E-2</v>
      </c>
      <c r="I16" s="68">
        <v>0.03</v>
      </c>
      <c r="J16" s="7"/>
    </row>
    <row r="17" spans="1:10" ht="15" customHeight="1">
      <c r="A17" s="14" t="s">
        <v>26</v>
      </c>
      <c r="B17" s="92">
        <v>1418</v>
      </c>
      <c r="C17" s="92">
        <v>40</v>
      </c>
      <c r="D17" s="92">
        <f t="shared" si="1"/>
        <v>1458</v>
      </c>
      <c r="E17" s="81">
        <v>6710000</v>
      </c>
      <c r="F17" s="76">
        <v>661000</v>
      </c>
      <c r="G17" s="76">
        <f t="shared" si="0"/>
        <v>7371000</v>
      </c>
      <c r="H17" s="65">
        <v>8.0000000000000002E-3</v>
      </c>
      <c r="I17" s="66">
        <v>5.0000000000000001E-3</v>
      </c>
      <c r="J17" s="7"/>
    </row>
    <row r="18" spans="1:10" ht="15" customHeight="1">
      <c r="A18" s="4" t="s">
        <v>10</v>
      </c>
      <c r="B18" s="95">
        <v>6128</v>
      </c>
      <c r="C18" s="95">
        <v>307</v>
      </c>
      <c r="D18" s="95">
        <f t="shared" si="1"/>
        <v>6435</v>
      </c>
      <c r="E18" s="98">
        <v>37188000</v>
      </c>
      <c r="F18" s="80">
        <v>1332000</v>
      </c>
      <c r="G18" s="80">
        <f t="shared" si="0"/>
        <v>38520000</v>
      </c>
      <c r="H18" s="67">
        <v>2.1000000000000001E-2</v>
      </c>
      <c r="I18" s="68">
        <v>1.4E-2</v>
      </c>
      <c r="J18" s="7"/>
    </row>
    <row r="19" spans="1:10" ht="15" customHeight="1">
      <c r="A19" s="14" t="s">
        <v>11</v>
      </c>
      <c r="B19" s="92">
        <v>27833</v>
      </c>
      <c r="C19" s="92">
        <v>1336</v>
      </c>
      <c r="D19" s="92">
        <f t="shared" si="1"/>
        <v>29169</v>
      </c>
      <c r="E19" s="81">
        <v>196921000</v>
      </c>
      <c r="F19" s="76">
        <v>-5200000</v>
      </c>
      <c r="G19" s="76">
        <f t="shared" si="0"/>
        <v>191721000</v>
      </c>
      <c r="H19" s="65">
        <v>6.9000000000000006E-2</v>
      </c>
      <c r="I19" s="66">
        <v>6.5000000000000002E-2</v>
      </c>
      <c r="J19" s="7"/>
    </row>
    <row r="20" spans="1:10" ht="15" customHeight="1">
      <c r="A20" s="4" t="s">
        <v>12</v>
      </c>
      <c r="B20" s="95">
        <v>19228</v>
      </c>
      <c r="C20" s="95">
        <v>990</v>
      </c>
      <c r="D20" s="95">
        <f t="shared" si="1"/>
        <v>20218</v>
      </c>
      <c r="E20" s="98">
        <v>125454000</v>
      </c>
      <c r="F20" s="80">
        <v>1218000</v>
      </c>
      <c r="G20" s="80">
        <f t="shared" si="0"/>
        <v>126672000</v>
      </c>
      <c r="H20" s="67">
        <v>4.8000000000000001E-2</v>
      </c>
      <c r="I20" s="68">
        <v>6.0999999999999999E-2</v>
      </c>
      <c r="J20" s="7"/>
    </row>
    <row r="21" spans="1:10" ht="15" customHeight="1">
      <c r="A21" s="14" t="s">
        <v>13</v>
      </c>
      <c r="B21" s="92">
        <v>23771</v>
      </c>
      <c r="C21" s="92">
        <v>676</v>
      </c>
      <c r="D21" s="92">
        <f t="shared" si="1"/>
        <v>24447</v>
      </c>
      <c r="E21" s="81">
        <v>163904000</v>
      </c>
      <c r="F21" s="76">
        <v>-7078000</v>
      </c>
      <c r="G21" s="76">
        <f t="shared" si="0"/>
        <v>156826000</v>
      </c>
      <c r="H21" s="65">
        <v>5.7000000000000002E-2</v>
      </c>
      <c r="I21" s="66">
        <v>5.6000000000000001E-2</v>
      </c>
      <c r="J21" s="7"/>
    </row>
    <row r="22" spans="1:10" ht="15" customHeight="1">
      <c r="A22" s="4" t="s">
        <v>14</v>
      </c>
      <c r="B22" s="95">
        <v>15889</v>
      </c>
      <c r="C22" s="95">
        <v>620</v>
      </c>
      <c r="D22" s="95">
        <f t="shared" si="1"/>
        <v>16509</v>
      </c>
      <c r="E22" s="98">
        <v>103673000</v>
      </c>
      <c r="F22" s="80">
        <v>-2458000</v>
      </c>
      <c r="G22" s="80">
        <f t="shared" si="0"/>
        <v>101215000</v>
      </c>
      <c r="H22" s="67">
        <v>3.7999999999999999E-2</v>
      </c>
      <c r="I22" s="68">
        <v>2.5999999999999999E-2</v>
      </c>
      <c r="J22" s="7"/>
    </row>
    <row r="23" spans="1:10" ht="15" customHeight="1">
      <c r="A23" s="14" t="s">
        <v>15</v>
      </c>
      <c r="B23" s="92">
        <v>28016</v>
      </c>
      <c r="C23" s="92">
        <v>4557</v>
      </c>
      <c r="D23" s="92">
        <f t="shared" si="1"/>
        <v>32573</v>
      </c>
      <c r="E23" s="81">
        <v>192571000</v>
      </c>
      <c r="F23" s="76">
        <v>3334000</v>
      </c>
      <c r="G23" s="76">
        <f t="shared" si="0"/>
        <v>195905000</v>
      </c>
      <c r="H23" s="65">
        <v>6.9000000000000006E-2</v>
      </c>
      <c r="I23" s="66">
        <v>0.115</v>
      </c>
      <c r="J23" s="7"/>
    </row>
    <row r="24" spans="1:10" ht="15" customHeight="1">
      <c r="A24" s="4" t="s">
        <v>16</v>
      </c>
      <c r="B24" s="95">
        <v>24582</v>
      </c>
      <c r="C24" s="95">
        <v>1502</v>
      </c>
      <c r="D24" s="95">
        <f t="shared" si="1"/>
        <v>26084</v>
      </c>
      <c r="E24" s="98">
        <v>170077000</v>
      </c>
      <c r="F24" s="80">
        <v>-659000</v>
      </c>
      <c r="G24" s="80">
        <f t="shared" si="0"/>
        <v>169418000</v>
      </c>
      <c r="H24" s="67">
        <v>5.8999999999999997E-2</v>
      </c>
      <c r="I24" s="68">
        <v>8.2000000000000003E-2</v>
      </c>
      <c r="J24" s="7"/>
    </row>
    <row r="25" spans="1:10" ht="15" customHeight="1">
      <c r="A25" s="14" t="s">
        <v>17</v>
      </c>
      <c r="B25" s="92">
        <v>23316</v>
      </c>
      <c r="C25" s="92">
        <v>2707</v>
      </c>
      <c r="D25" s="92">
        <f t="shared" si="1"/>
        <v>26023</v>
      </c>
      <c r="E25" s="81">
        <v>170625000</v>
      </c>
      <c r="F25" s="76">
        <v>-1876000</v>
      </c>
      <c r="G25" s="76">
        <f t="shared" si="0"/>
        <v>168749000</v>
      </c>
      <c r="H25" s="65">
        <v>5.8999999999999997E-2</v>
      </c>
      <c r="I25" s="66">
        <v>7.4999999999999997E-2</v>
      </c>
      <c r="J25" s="7"/>
    </row>
    <row r="26" spans="1:10" ht="15" customHeight="1">
      <c r="A26" s="4" t="s">
        <v>18</v>
      </c>
      <c r="B26" s="95">
        <v>17275</v>
      </c>
      <c r="C26" s="95">
        <v>3159</v>
      </c>
      <c r="D26" s="95">
        <f t="shared" si="1"/>
        <v>20434</v>
      </c>
      <c r="E26" s="98">
        <v>117893000</v>
      </c>
      <c r="F26" s="80">
        <v>-413000</v>
      </c>
      <c r="G26" s="80">
        <f t="shared" si="0"/>
        <v>117480000</v>
      </c>
      <c r="H26" s="67">
        <v>4.9000000000000002E-2</v>
      </c>
      <c r="I26" s="68">
        <v>8.5999999999999993E-2</v>
      </c>
      <c r="J26" s="7"/>
    </row>
    <row r="27" spans="1:10" ht="15" customHeight="1">
      <c r="A27" s="14" t="s">
        <v>19</v>
      </c>
      <c r="B27" s="92">
        <v>9745</v>
      </c>
      <c r="C27" s="92">
        <v>362</v>
      </c>
      <c r="D27" s="92">
        <f t="shared" si="1"/>
        <v>10107</v>
      </c>
      <c r="E27" s="81">
        <v>67831000</v>
      </c>
      <c r="F27" s="76">
        <v>-6137000</v>
      </c>
      <c r="G27" s="76">
        <f t="shared" si="0"/>
        <v>61694000</v>
      </c>
      <c r="H27" s="65">
        <v>2.8000000000000001E-2</v>
      </c>
      <c r="I27" s="66">
        <v>3.1E-2</v>
      </c>
      <c r="J27" s="7"/>
    </row>
    <row r="28" spans="1:10" ht="15" customHeight="1">
      <c r="A28" s="4" t="s">
        <v>20</v>
      </c>
      <c r="B28" s="95">
        <v>8429</v>
      </c>
      <c r="C28" s="95">
        <v>103</v>
      </c>
      <c r="D28" s="95">
        <f t="shared" si="1"/>
        <v>8532</v>
      </c>
      <c r="E28" s="98">
        <v>48430000</v>
      </c>
      <c r="F28" s="80">
        <v>908000</v>
      </c>
      <c r="G28" s="80">
        <f t="shared" si="0"/>
        <v>49338000</v>
      </c>
      <c r="H28" s="67">
        <v>2.1999999999999999E-2</v>
      </c>
      <c r="I28" s="68">
        <v>2.5999999999999999E-2</v>
      </c>
      <c r="J28" s="7"/>
    </row>
    <row r="29" spans="1:10" ht="15" customHeight="1">
      <c r="A29" s="14" t="s">
        <v>21</v>
      </c>
      <c r="B29" s="92">
        <v>8012</v>
      </c>
      <c r="C29" s="92">
        <v>56</v>
      </c>
      <c r="D29" s="92">
        <f t="shared" si="1"/>
        <v>8068</v>
      </c>
      <c r="E29" s="81">
        <v>50829000</v>
      </c>
      <c r="F29" s="76">
        <v>1319000</v>
      </c>
      <c r="G29" s="76">
        <f t="shared" si="0"/>
        <v>52148000</v>
      </c>
      <c r="H29" s="65">
        <v>2.1000000000000001E-2</v>
      </c>
      <c r="I29" s="66">
        <v>1.4999999999999999E-2</v>
      </c>
      <c r="J29" s="7"/>
    </row>
    <row r="30" spans="1:10" ht="20.100000000000001" customHeight="1">
      <c r="A30" s="2" t="s">
        <v>22</v>
      </c>
      <c r="B30" s="99">
        <f t="shared" ref="B30:G30" si="2">SUM(B7:B29)</f>
        <v>372756</v>
      </c>
      <c r="C30" s="99">
        <f t="shared" si="2"/>
        <v>22117</v>
      </c>
      <c r="D30" s="99">
        <f t="shared" si="2"/>
        <v>394873</v>
      </c>
      <c r="E30" s="86">
        <f t="shared" si="2"/>
        <v>2521591000</v>
      </c>
      <c r="F30" s="85">
        <f t="shared" si="2"/>
        <v>-24165000</v>
      </c>
      <c r="G30" s="85">
        <f t="shared" si="2"/>
        <v>2497426000</v>
      </c>
      <c r="H30" s="69">
        <f>SUM(H7:H29)</f>
        <v>0.95300000000000029</v>
      </c>
      <c r="I30" s="62">
        <f>SUM(I7:I29)</f>
        <v>1</v>
      </c>
      <c r="J30" s="7"/>
    </row>
    <row r="31" spans="1:10" ht="20.100000000000001" customHeight="1">
      <c r="A31" s="14" t="s">
        <v>78</v>
      </c>
      <c r="B31" s="92">
        <v>1319</v>
      </c>
      <c r="C31" s="92">
        <v>34</v>
      </c>
      <c r="D31" s="92">
        <f t="shared" ref="D31:D32" si="3">B31+C31</f>
        <v>1353</v>
      </c>
      <c r="E31" s="81">
        <v>2948000</v>
      </c>
      <c r="F31" s="76"/>
      <c r="G31" s="76">
        <f>SUM(E31:F31)</f>
        <v>2948000</v>
      </c>
      <c r="H31" s="65">
        <v>2.9000000000000001E-2</v>
      </c>
      <c r="I31" s="70"/>
      <c r="J31" s="7"/>
    </row>
    <row r="32" spans="1:10" ht="15" customHeight="1">
      <c r="A32" s="4" t="s">
        <v>23</v>
      </c>
      <c r="B32" s="95">
        <v>56</v>
      </c>
      <c r="C32" s="95">
        <v>3</v>
      </c>
      <c r="D32" s="95">
        <f t="shared" si="3"/>
        <v>59</v>
      </c>
      <c r="E32" s="98">
        <v>639000</v>
      </c>
      <c r="F32" s="100"/>
      <c r="G32" s="80">
        <f>SUM(E32:F32)</f>
        <v>639000</v>
      </c>
      <c r="H32" s="71"/>
      <c r="I32" s="72"/>
      <c r="J32" s="7"/>
    </row>
    <row r="33" spans="1:10" ht="15" customHeight="1">
      <c r="A33" s="14" t="s">
        <v>47</v>
      </c>
      <c r="B33" s="92"/>
      <c r="C33" s="92"/>
      <c r="D33" s="92"/>
      <c r="E33" s="81"/>
      <c r="F33" s="101"/>
      <c r="G33" s="102"/>
      <c r="H33" s="65">
        <v>1.7999999999999999E-2</v>
      </c>
      <c r="I33" s="70"/>
      <c r="J33" s="7"/>
    </row>
    <row r="34" spans="1:10" ht="20.100000000000001" customHeight="1" thickBot="1">
      <c r="A34" s="54" t="s">
        <v>24</v>
      </c>
      <c r="B34" s="103">
        <f t="shared" ref="B34:G34" si="4">SUM(B30:B32)</f>
        <v>374131</v>
      </c>
      <c r="C34" s="103">
        <f t="shared" si="4"/>
        <v>22154</v>
      </c>
      <c r="D34" s="103">
        <f t="shared" si="4"/>
        <v>396285</v>
      </c>
      <c r="E34" s="88">
        <f t="shared" si="4"/>
        <v>2525178000</v>
      </c>
      <c r="F34" s="87">
        <f t="shared" si="4"/>
        <v>-24165000</v>
      </c>
      <c r="G34" s="87">
        <f t="shared" si="4"/>
        <v>2501013000</v>
      </c>
      <c r="H34" s="74">
        <f>SUM(H30:H33)</f>
        <v>1.0000000000000002</v>
      </c>
      <c r="I34" s="56">
        <f>SUM(I30:I33)</f>
        <v>1</v>
      </c>
      <c r="J34" s="7"/>
    </row>
    <row r="35" spans="1:10" ht="15" customHeight="1">
      <c r="D35" s="4"/>
      <c r="E35" s="4"/>
      <c r="F35" s="4"/>
      <c r="G35" s="4"/>
      <c r="H35" s="4"/>
      <c r="I35" s="4"/>
      <c r="J35" s="4"/>
    </row>
    <row r="36" spans="1:10">
      <c r="A36" s="27" t="s">
        <v>49</v>
      </c>
      <c r="B36" s="25"/>
      <c r="C36" s="25"/>
      <c r="D36" s="25"/>
      <c r="E36" s="25"/>
      <c r="G36" s="26"/>
      <c r="H36" s="26"/>
      <c r="I36" s="26"/>
    </row>
    <row r="37" spans="1:10">
      <c r="A37" s="113" t="s">
        <v>31</v>
      </c>
      <c r="B37" s="113"/>
      <c r="C37" s="113"/>
      <c r="D37" s="113"/>
      <c r="E37" s="113"/>
      <c r="F37" s="113"/>
      <c r="G37" s="113"/>
      <c r="H37" s="9"/>
      <c r="I37" s="9"/>
    </row>
  </sheetData>
  <mergeCells count="4">
    <mergeCell ref="B3:D3"/>
    <mergeCell ref="E3:G3"/>
    <mergeCell ref="A37:G37"/>
    <mergeCell ref="H3:I3"/>
  </mergeCells>
  <printOptions horizontalCentered="1"/>
  <pageMargins left="0.7" right="0.7" top="0.5" bottom="0.5" header="0.3" footer="0.3"/>
  <pageSetup scale="75" orientation="landscape" r:id="rId1"/>
  <ignoredErrors>
    <ignoredError sqref="G7 G8:G24 G25:G29 G31:G32" formulaRange="1"/>
    <ignoredError sqref="G30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A1E97C-2158-458A-AA3B-182F3AA58084}"/>
</file>

<file path=customXml/itemProps2.xml><?xml version="1.0" encoding="utf-8"?>
<ds:datastoreItem xmlns:ds="http://schemas.openxmlformats.org/officeDocument/2006/customXml" ds:itemID="{0724BF32-1274-496A-ADE8-F56F2BDDD428}"/>
</file>

<file path=customXml/itemProps3.xml><?xml version="1.0" encoding="utf-8"?>
<ds:datastoreItem xmlns:ds="http://schemas.openxmlformats.org/officeDocument/2006/customXml" ds:itemID="{5951401D-4FD5-43E8-B14E-6CB03E495AA1}"/>
</file>

<file path=customXml/itemProps4.xml><?xml version="1.0" encoding="utf-8"?>
<ds:datastoreItem xmlns:ds="http://schemas.openxmlformats.org/officeDocument/2006/customXml" ds:itemID="{33217FD3-2CC8-41B3-A3E2-18848E15E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Attach A-Uses</vt:lpstr>
      <vt:lpstr>Attach B-Sources</vt:lpstr>
      <vt:lpstr>Attach C-SUG</vt:lpstr>
      <vt:lpstr>Attach D-Reference Info</vt:lpstr>
      <vt:lpstr>'Attach A-Uses'!Print_Area</vt:lpstr>
      <vt:lpstr>'Attach B-Sources'!Print_Area</vt:lpstr>
      <vt:lpstr>'Attach C-SUG'!Print_Area</vt:lpstr>
      <vt:lpstr>'Attach D-Reference Info'!Print_Area</vt:lpstr>
    </vt:vector>
  </TitlesOfParts>
  <Company>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jwillard@calstate.edu</dc:creator>
  <cp:lastModifiedBy>Willard, Jerry</cp:lastModifiedBy>
  <cp:lastPrinted>2020-07-13T19:04:28Z</cp:lastPrinted>
  <dcterms:created xsi:type="dcterms:W3CDTF">2015-03-23T19:18:44Z</dcterms:created>
  <dcterms:modified xsi:type="dcterms:W3CDTF">2020-07-13T19:06:21Z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</Properties>
</file>