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thecsu-my.sharepoint.com/personal/cmontanocilia_calstate_edu/Documents/Resource Library Forms/CMAR Resource Library Updated Forms/"/>
    </mc:Choice>
  </mc:AlternateContent>
  <xr:revisionPtr revIDLastSave="0" documentId="8_{F94B900A-2CB2-49FC-9C22-05773C99E027}" xr6:coauthVersionLast="45" xr6:coauthVersionMax="45" xr10:uidLastSave="{00000000-0000-0000-0000-000000000000}"/>
  <bookViews>
    <workbookView xWindow="-98" yWindow="-98" windowWidth="20715" windowHeight="13276" firstSheet="1" activeTab="1" xr2:uid="{00000000-000D-0000-FFFF-FFFF00000000}"/>
  </bookViews>
  <sheets>
    <sheet name="Abstract-Fee Proposals-CM" sheetId="7" state="hidden" r:id="rId1"/>
    <sheet name="Abstract-Fee Proposals-CMR" sheetId="6" r:id="rId2"/>
  </sheets>
  <definedNames>
    <definedName name="_xlnm.Print_Area" localSheetId="0">'Abstract-Fee Proposals-CM'!$A$1:$M$38</definedName>
    <definedName name="_xlnm.Print_Area" localSheetId="1">'Abstract-Fee Proposals-CMR'!$A$1:$Y$35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6" l="1"/>
  <c r="G22" i="6" l="1"/>
  <c r="K23" i="6"/>
  <c r="K20" i="6"/>
  <c r="K22" i="6"/>
  <c r="K21" i="6"/>
  <c r="G21" i="6"/>
  <c r="K19" i="6"/>
  <c r="G23" i="6"/>
  <c r="G20" i="6"/>
  <c r="G19" i="6"/>
  <c r="D22" i="6"/>
  <c r="D21" i="6"/>
  <c r="H19" i="6" l="1"/>
  <c r="L19" i="6"/>
  <c r="M19" i="6" s="1"/>
  <c r="H21" i="6"/>
  <c r="L21" i="6"/>
  <c r="M21" i="6" s="1"/>
  <c r="H23" i="6"/>
  <c r="L23" i="6"/>
  <c r="M23" i="6" s="1"/>
  <c r="H22" i="6"/>
  <c r="L22" i="6"/>
  <c r="M22" i="6" s="1"/>
  <c r="H20" i="6"/>
  <c r="L20" i="6"/>
  <c r="M20" i="6" s="1"/>
  <c r="D23" i="6"/>
  <c r="D20" i="6"/>
  <c r="D19" i="6"/>
  <c r="J15" i="6" l="1"/>
  <c r="J14" i="6"/>
  <c r="N21" i="6" l="1"/>
  <c r="O21" i="6" s="1"/>
  <c r="N22" i="6"/>
  <c r="O22" i="6" s="1"/>
  <c r="N20" i="6"/>
  <c r="O20" i="6" s="1"/>
  <c r="N23" i="6"/>
  <c r="O23" i="6" s="1"/>
  <c r="N19" i="6"/>
  <c r="O19" i="6" s="1"/>
  <c r="J11" i="6"/>
  <c r="F27" i="7" l="1"/>
  <c r="F26" i="7"/>
  <c r="F25" i="7"/>
  <c r="F24" i="7"/>
  <c r="F23" i="7"/>
  <c r="E22" i="7"/>
  <c r="F22" i="7" s="1"/>
  <c r="F21" i="7"/>
  <c r="F20" i="7"/>
  <c r="L16" i="7"/>
  <c r="H21" i="7" s="1"/>
  <c r="I21" i="7" s="1"/>
  <c r="L15" i="7"/>
  <c r="L14" i="7"/>
  <c r="H20" i="7" l="1"/>
  <c r="I20" i="7" s="1"/>
  <c r="H22" i="7"/>
  <c r="I22" i="7" s="1"/>
  <c r="H24" i="7"/>
  <c r="I24" i="7" s="1"/>
  <c r="J24" i="7" s="1"/>
  <c r="H23" i="7"/>
  <c r="I23" i="7" s="1"/>
  <c r="H25" i="7"/>
  <c r="I25" i="7" s="1"/>
  <c r="H27" i="7"/>
  <c r="I27" i="7" s="1"/>
  <c r="J21" i="7"/>
  <c r="K21" i="7" s="1"/>
  <c r="L21" i="7" s="1"/>
  <c r="J20" i="7"/>
  <c r="K20" i="7" s="1"/>
  <c r="L20" i="7" s="1"/>
  <c r="J22" i="7"/>
  <c r="K22" i="7" s="1"/>
  <c r="L22" i="7" s="1"/>
  <c r="J23" i="7"/>
  <c r="K23" i="7" s="1"/>
  <c r="L23" i="7" s="1"/>
  <c r="J27" i="7"/>
  <c r="K27" i="7" s="1"/>
  <c r="L27" i="7" s="1"/>
  <c r="J25" i="7"/>
  <c r="K25" i="7" s="1"/>
  <c r="L25" i="7" s="1"/>
  <c r="H26" i="7"/>
  <c r="I26" i="7" s="1"/>
  <c r="K24" i="7" l="1"/>
  <c r="L24" i="7" s="1"/>
  <c r="J26" i="7"/>
  <c r="K26" i="7"/>
  <c r="L26" i="7" s="1"/>
  <c r="I22" i="6" l="1"/>
  <c r="I21" i="6"/>
  <c r="I20" i="6"/>
  <c r="I23" i="6"/>
  <c r="I19" i="6"/>
  <c r="P22" i="6"/>
  <c r="Q22" i="6" s="1"/>
  <c r="R22" i="6" s="1"/>
  <c r="P19" i="6" l="1"/>
  <c r="Q19" i="6" s="1"/>
  <c r="R19" i="6" s="1"/>
  <c r="P23" i="6"/>
  <c r="Q23" i="6" s="1"/>
  <c r="R23" i="6" s="1"/>
  <c r="P21" i="6"/>
  <c r="Q21" i="6" s="1"/>
  <c r="R21" i="6" s="1"/>
  <c r="P20" i="6"/>
  <c r="Q20" i="6" s="1"/>
  <c r="R20" i="6" s="1"/>
  <c r="S23" i="6" l="1"/>
  <c r="S19" i="6"/>
  <c r="S20" i="6"/>
  <c r="S21" i="6"/>
  <c r="S22" i="6"/>
</calcChain>
</file>

<file path=xl/sharedStrings.xml><?xml version="1.0" encoding="utf-8"?>
<sst xmlns="http://schemas.openxmlformats.org/spreadsheetml/2006/main" count="161" uniqueCount="139">
  <si>
    <t>Line</t>
  </si>
  <si>
    <t xml:space="preserve">Blue and Yellow cells are calculated.  DO NOT input into blue or yellow cells.  </t>
  </si>
  <si>
    <t>CM Name</t>
  </si>
  <si>
    <t>USE THIS FORM TO SCORE THE FEE AND ADD IT TO THE TECHNICAL SCORE</t>
  </si>
  <si>
    <t>SELECT CORRECT TAB</t>
  </si>
  <si>
    <t>Company 1</t>
  </si>
  <si>
    <t>Company 2</t>
  </si>
  <si>
    <t>Company 3</t>
  </si>
  <si>
    <t>Company 4</t>
  </si>
  <si>
    <t>Campus</t>
  </si>
  <si>
    <t>Address</t>
  </si>
  <si>
    <t>CM AT RISK</t>
  </si>
  <si>
    <t>Company 5</t>
  </si>
  <si>
    <t>Company 6</t>
  </si>
  <si>
    <t>Company 7</t>
  </si>
  <si>
    <t>Yellow cells are the SCORES.  Scores below zero are shown as zero.</t>
  </si>
  <si>
    <t>Maximum Possible Points for Fee Score=</t>
  </si>
  <si>
    <t>ENTER DATA into orange cells.   (Delete sample data shown below)</t>
  </si>
  <si>
    <t>Rank</t>
  </si>
  <si>
    <t>BASED ON AVERAGE PROPOSAL FEE</t>
  </si>
  <si>
    <t xml:space="preserve">Name, Title  </t>
  </si>
  <si>
    <t>Signature</t>
  </si>
  <si>
    <t>Phone:   ; Fax:  ; E-Mail:</t>
  </si>
  <si>
    <t>ABSTRACT OF FEE PROPOSALS</t>
  </si>
  <si>
    <t>Maximum Technical Score = 343</t>
  </si>
  <si>
    <t>Small Bus Pref = 5% of Highest Tech Score</t>
  </si>
  <si>
    <t>No</t>
  </si>
  <si>
    <t>Yes</t>
  </si>
  <si>
    <t>Adjusted Maximum Technical Score (for SBE Pref)</t>
  </si>
  <si>
    <t>Company 8</t>
  </si>
  <si>
    <t>Total Score (Highest Score is Selected CM)</t>
  </si>
  <si>
    <t>Claiming Small Business Preference (Yes or No)</t>
  </si>
  <si>
    <t xml:space="preserve"> I certify that this is a true calculation of technical proposal scores and fee proposal scores. </t>
  </si>
  <si>
    <t>Highest Fee % =</t>
  </si>
  <si>
    <t>Lowest Fee % =</t>
  </si>
  <si>
    <t>Average Fee % =</t>
  </si>
  <si>
    <r>
      <rPr>
        <u/>
        <sz val="11"/>
        <color theme="1"/>
        <rFont val="Arial Narrow"/>
        <family val="2"/>
      </rPr>
      <t>% Variation</t>
    </r>
    <r>
      <rPr>
        <sz val="11"/>
        <color theme="1"/>
        <rFont val="Arial Narrow"/>
        <family val="2"/>
      </rPr>
      <t xml:space="preserve"> 
= Variation from Lowest Fee %
/ Average Fee %</t>
    </r>
  </si>
  <si>
    <t>Proposed 
Fee %</t>
  </si>
  <si>
    <r>
      <t xml:space="preserve">Variation from </t>
    </r>
    <r>
      <rPr>
        <u/>
        <sz val="11"/>
        <color theme="1"/>
        <rFont val="Arial Narrow"/>
        <family val="2"/>
      </rPr>
      <t xml:space="preserve">Lowest Fee %
</t>
    </r>
    <r>
      <rPr>
        <sz val="11"/>
        <color theme="1"/>
        <rFont val="Arial Narrow"/>
        <family val="2"/>
      </rPr>
      <t xml:space="preserve">= Proposed Fee % 
- Lowest Fee % </t>
    </r>
  </si>
  <si>
    <r>
      <t xml:space="preserve">Points to Deduct from Adjusted Maximum </t>
    </r>
    <r>
      <rPr>
        <u/>
        <sz val="11"/>
        <color theme="1"/>
        <rFont val="Arial Narrow"/>
        <family val="2"/>
      </rPr>
      <t>Technical Score</t>
    </r>
    <r>
      <rPr>
        <sz val="11"/>
        <color theme="1"/>
        <rFont val="Arial Narrow"/>
        <family val="2"/>
      </rPr>
      <t xml:space="preserve"> 
= % Variation * Maximum Poss. Pts for Fee Score</t>
    </r>
  </si>
  <si>
    <r>
      <rPr>
        <u/>
        <sz val="11"/>
        <color theme="1"/>
        <rFont val="Arial Narrow"/>
        <family val="2"/>
      </rPr>
      <t>Fee Score</t>
    </r>
    <r>
      <rPr>
        <sz val="11"/>
        <color theme="1"/>
        <rFont val="Arial Narrow"/>
        <family val="2"/>
      </rPr>
      <t xml:space="preserve"> 
=Max Possible Points for Fee Score - Points to Deduct from Adjusted Maximum Technical Score</t>
    </r>
  </si>
  <si>
    <t>Construction Mgmt.</t>
  </si>
  <si>
    <t>701.01.CM - 12/15</t>
  </si>
  <si>
    <t>Maximum Possible Points for Fee Score =</t>
  </si>
  <si>
    <t>Total Maximum Possible Points =</t>
  </si>
  <si>
    <t>Proposer Name</t>
  </si>
  <si>
    <t>(enter technical proposal score)</t>
  </si>
  <si>
    <t>Direct Construction Cost Budget =</t>
  </si>
  <si>
    <t>Maximum Possible Points for Technical Score =</t>
  </si>
  <si>
    <t>A</t>
  </si>
  <si>
    <t>B</t>
  </si>
  <si>
    <t>C</t>
  </si>
  <si>
    <t>D</t>
  </si>
  <si>
    <t>E</t>
  </si>
  <si>
    <t>F</t>
  </si>
  <si>
    <t>G</t>
  </si>
  <si>
    <t>H</t>
  </si>
  <si>
    <t>I</t>
  </si>
  <si>
    <t>J</t>
  </si>
  <si>
    <t>K</t>
  </si>
  <si>
    <t>L</t>
  </si>
  <si>
    <t>M</t>
  </si>
  <si>
    <t>N</t>
  </si>
  <si>
    <t>Fee
Proposal
in $</t>
  </si>
  <si>
    <t>Fee 
Score</t>
  </si>
  <si>
    <t>(enter proposing firm name)</t>
  </si>
  <si>
    <t>(enter proposed fee %)</t>
  </si>
  <si>
    <t>(= D  *  Direct Construction Cost Budget)</t>
  </si>
  <si>
    <t>(Proposer with highest Total Score is selected DB)</t>
  </si>
  <si>
    <t>Small</t>
  </si>
  <si>
    <t>Non-small</t>
  </si>
  <si>
    <t>Project Name:</t>
  </si>
  <si>
    <t>Project Number:</t>
  </si>
  <si>
    <t>Proposal Due Date:</t>
  </si>
  <si>
    <t xml:space="preserve"> In signing below, I certify that this is a true calculation of technical proposal scores and fee proposal scores. </t>
  </si>
  <si>
    <t xml:space="preserve">Print Name, Title  </t>
  </si>
  <si>
    <t>Average Fee Proposal in $ =</t>
  </si>
  <si>
    <t>Lowest Fee Proposal in $ =</t>
  </si>
  <si>
    <r>
      <rPr>
        <b/>
        <sz val="9"/>
        <color theme="1"/>
        <rFont val="Arial Narrow"/>
        <family val="2"/>
      </rPr>
      <t>Variation 
from Lowest 
Fee Proposal in $</t>
    </r>
    <r>
      <rPr>
        <u/>
        <sz val="11"/>
        <color theme="1"/>
        <rFont val="Arial Narrow"/>
        <family val="2"/>
      </rPr>
      <t/>
    </r>
  </si>
  <si>
    <r>
      <rPr>
        <b/>
        <sz val="9"/>
        <color theme="1"/>
        <rFont val="Arial Narrow"/>
        <family val="2"/>
      </rPr>
      <t>Total Score</t>
    </r>
    <r>
      <rPr>
        <sz val="9"/>
        <color theme="1"/>
        <rFont val="Arial Narrow"/>
        <family val="2"/>
      </rPr>
      <t xml:space="preserve"> </t>
    </r>
  </si>
  <si>
    <r>
      <rPr>
        <b/>
        <sz val="9"/>
        <color theme="1"/>
        <rFont val="Arial Narrow"/>
        <family val="2"/>
      </rPr>
      <t>Small Business Preference</t>
    </r>
    <r>
      <rPr>
        <i/>
        <sz val="11"/>
        <color theme="1"/>
        <rFont val="Arial Narrow"/>
        <family val="2"/>
      </rPr>
      <t/>
    </r>
  </si>
  <si>
    <t>XY-123</t>
  </si>
  <si>
    <r>
      <t>Blue cells are calculated fields.  D</t>
    </r>
    <r>
      <rPr>
        <sz val="8"/>
        <color theme="1"/>
        <rFont val="Arial Narrow"/>
        <family val="2"/>
      </rPr>
      <t>O NOT</t>
    </r>
    <r>
      <rPr>
        <sz val="9"/>
        <color theme="1"/>
        <rFont val="Arial Narrow"/>
        <family val="2"/>
      </rPr>
      <t xml:space="preserve"> input data into blue cells.  </t>
    </r>
  </si>
  <si>
    <r>
      <rPr>
        <b/>
        <sz val="9"/>
        <color theme="1"/>
        <rFont val="Arial Narrow"/>
        <family val="2"/>
      </rPr>
      <t>% 
Variation</t>
    </r>
    <r>
      <rPr>
        <sz val="9"/>
        <color theme="1"/>
        <rFont val="Arial Narrow"/>
        <family val="2"/>
      </rPr>
      <t xml:space="preserve"> </t>
    </r>
    <r>
      <rPr>
        <sz val="11"/>
        <color theme="1"/>
        <rFont val="Arial Narrow"/>
        <family val="2"/>
      </rPr>
      <t/>
    </r>
  </si>
  <si>
    <t>Faculty/Office Bldg Renovation</t>
  </si>
  <si>
    <r>
      <t xml:space="preserve">Ranking 
</t>
    </r>
    <r>
      <rPr>
        <b/>
        <sz val="8"/>
        <rFont val="Arial Narrow"/>
        <family val="2"/>
      </rPr>
      <t>(After Application of SBE Pref.)</t>
    </r>
  </si>
  <si>
    <t>(If an SBE is ranked highest scored proposer below, refer to Note 1-b)</t>
  </si>
  <si>
    <t>Adjusted 
Technical
Proposal
Score (SBE)</t>
  </si>
  <si>
    <t>DVBE Incentive</t>
  </si>
  <si>
    <t>Total SBE/DVBE Adjustments</t>
  </si>
  <si>
    <t>Final Adjusted Technical Score</t>
  </si>
  <si>
    <t>O</t>
  </si>
  <si>
    <t>P</t>
  </si>
  <si>
    <t>Q</t>
  </si>
  <si>
    <t>R</t>
  </si>
  <si>
    <t>S</t>
  </si>
  <si>
    <t>(= N / Average Fee Proposal 
in $)</t>
  </si>
  <si>
    <t>(= O *  Maximum Possible Points for Fee Score)</t>
  </si>
  <si>
    <t>Points to Deduct from TechnicalProposal Score</t>
  </si>
  <si>
    <r>
      <rPr>
        <b/>
        <sz val="9"/>
        <color theme="1"/>
        <rFont val="Arial Narrow"/>
        <family val="2"/>
      </rPr>
      <t>Technical</t>
    </r>
    <r>
      <rPr>
        <sz val="9"/>
        <color theme="1"/>
        <rFont val="Arial Narrow"/>
        <family val="2"/>
      </rPr>
      <t xml:space="preserve">
</t>
    </r>
    <r>
      <rPr>
        <b/>
        <sz val="9"/>
        <color theme="1"/>
        <rFont val="Arial Narrow"/>
        <family val="2"/>
      </rPr>
      <t>Proposal 
Score</t>
    </r>
  </si>
  <si>
    <r>
      <t>(</t>
    </r>
    <r>
      <rPr>
        <i/>
        <sz val="7"/>
        <color theme="1"/>
        <rFont val="Arial Narrow"/>
        <family val="2"/>
      </rPr>
      <t>= D - Lowest Fee Proposal 
in $)</t>
    </r>
  </si>
  <si>
    <t>(= Maximum Possible Points for Fee 
Score  -  P)</t>
  </si>
  <si>
    <t>Highest Technical Proposal Score =</t>
  </si>
  <si>
    <t>INSTRUCTIONS FOR COMPLETING THIS FORM:</t>
  </si>
  <si>
    <t>Read the Notes below carefully, as they contain important information and instructions.</t>
  </si>
  <si>
    <t>a. The SBE preference calculation is based on the highest scored proposer, unless that proposer is a CA certified SBE or a Non-Small business committing to subcontract 25% of its contract amount to small businesses.</t>
  </si>
  <si>
    <r>
      <rPr>
        <sz val="9"/>
        <color theme="1"/>
        <rFont val="Arial Narrow"/>
        <family val="2"/>
      </rPr>
      <t>SBE # Pts.</t>
    </r>
    <r>
      <rPr>
        <sz val="7"/>
        <color theme="1"/>
        <rFont val="Arial Narrow"/>
        <family val="2"/>
      </rPr>
      <t xml:space="preserve">
(</t>
    </r>
    <r>
      <rPr>
        <i/>
        <sz val="7"/>
        <color theme="1"/>
        <rFont val="Arial Narrow"/>
        <family val="2"/>
      </rPr>
      <t>= F * Highest Technical Proposal Score)</t>
    </r>
  </si>
  <si>
    <r>
      <rPr>
        <i/>
        <sz val="9"/>
        <rFont val="Arial Narrow"/>
        <family val="2"/>
      </rPr>
      <t>Inc. as %</t>
    </r>
    <r>
      <rPr>
        <i/>
        <sz val="7"/>
        <rFont val="Arial Narrow"/>
        <family val="2"/>
      </rPr>
      <t xml:space="preserve">
(see 
Note 2)</t>
    </r>
  </si>
  <si>
    <r>
      <rPr>
        <i/>
        <sz val="9"/>
        <color theme="1"/>
        <rFont val="Arial Narrow"/>
        <family val="2"/>
      </rPr>
      <t xml:space="preserve">Inc. # Pts.
</t>
    </r>
    <r>
      <rPr>
        <sz val="7"/>
        <color theme="1"/>
        <rFont val="Arial Narrow"/>
        <family val="2"/>
      </rPr>
      <t xml:space="preserve">
(</t>
    </r>
    <r>
      <rPr>
        <i/>
        <sz val="7"/>
        <color theme="1"/>
        <rFont val="Arial Narrow"/>
        <family val="2"/>
      </rPr>
      <t>= J * Highest Technical Proposal Score)</t>
    </r>
  </si>
  <si>
    <t></t>
  </si>
  <si>
    <t>T</t>
  </si>
  <si>
    <t>U</t>
  </si>
  <si>
    <t>V</t>
  </si>
  <si>
    <t>W</t>
  </si>
  <si>
    <t>X</t>
  </si>
  <si>
    <r>
      <t>E</t>
    </r>
    <r>
      <rPr>
        <sz val="8"/>
        <color theme="1"/>
        <rFont val="Arial Narrow"/>
        <family val="2"/>
      </rPr>
      <t>NTER DATA</t>
    </r>
    <r>
      <rPr>
        <sz val="9"/>
        <color theme="1"/>
        <rFont val="Arial Narrow"/>
        <family val="2"/>
      </rPr>
      <t xml:space="preserve"> into orange cells. Delete sample data shown below.</t>
    </r>
  </si>
  <si>
    <r>
      <t xml:space="preserve">Required Inclusions
 in Proposals
</t>
    </r>
    <r>
      <rPr>
        <i/>
        <sz val="7"/>
        <rFont val="Arial Narrow"/>
        <family val="2"/>
      </rPr>
      <t>(if form/information submitted with proposal, enter mark in boxes below)</t>
    </r>
  </si>
  <si>
    <t xml:space="preserve">
(= B + G)</t>
  </si>
  <si>
    <t xml:space="preserve">
= (G + K)</t>
  </si>
  <si>
    <t xml:space="preserve">
= (B + L)</t>
  </si>
  <si>
    <r>
      <rPr>
        <i/>
        <sz val="9"/>
        <color theme="1"/>
        <rFont val="Arial Narrow"/>
        <family val="2"/>
      </rPr>
      <t xml:space="preserve">SBE Type </t>
    </r>
    <r>
      <rPr>
        <i/>
        <sz val="7"/>
        <color theme="1"/>
        <rFont val="Arial Narrow"/>
        <family val="2"/>
      </rPr>
      <t xml:space="preserve">
(enter SBE Type "Small" or "Non-small", or leave blank if neither)</t>
    </r>
  </si>
  <si>
    <r>
      <rPr>
        <i/>
        <sz val="9"/>
        <color theme="1"/>
        <rFont val="Arial Narrow"/>
        <family val="2"/>
      </rPr>
      <t>SBE as %</t>
    </r>
    <r>
      <rPr>
        <i/>
        <sz val="7"/>
        <color theme="1"/>
        <rFont val="Arial Narrow"/>
        <family val="2"/>
      </rPr>
      <t xml:space="preserve">
(enter 5% for SBE Type "Small" or "Non-small" only)</t>
    </r>
  </si>
  <si>
    <t>1. Award Formula for Small Business = Proposer's "Technical Proposal Score" less 5% of "Highest Technical Proposal Score".</t>
  </si>
  <si>
    <t>(= M + Q)</t>
  </si>
  <si>
    <t>Fee Proposal</t>
  </si>
  <si>
    <t>Certification</t>
  </si>
  <si>
    <t>CM Staffing, RFP 10.01</t>
  </si>
  <si>
    <t>Y</t>
  </si>
  <si>
    <r>
      <t xml:space="preserve">Yellow cells are the </t>
    </r>
    <r>
      <rPr>
        <sz val="8"/>
        <color theme="1"/>
        <rFont val="Arial Narrow"/>
        <family val="2"/>
      </rPr>
      <t>SCORES</t>
    </r>
    <r>
      <rPr>
        <sz val="9"/>
        <color theme="1"/>
        <rFont val="Arial Narrow"/>
        <family val="2"/>
      </rPr>
      <t>, and are calculated fields. D</t>
    </r>
    <r>
      <rPr>
        <sz val="8"/>
        <color theme="1"/>
        <rFont val="Arial Narrow"/>
        <family val="2"/>
      </rPr>
      <t>O NOT</t>
    </r>
    <r>
      <rPr>
        <sz val="9"/>
        <color theme="1"/>
        <rFont val="Arial Narrow"/>
        <family val="2"/>
      </rPr>
      <t xml:space="preserve"> input data into yellow cells.  </t>
    </r>
  </si>
  <si>
    <t>USE THIS FORM TO CALCULATE THE TOTAL SCORE (FEE SCORE PLUS TECHNICAL SCORE).</t>
  </si>
  <si>
    <t>Bid Prop. Sign. Page</t>
  </si>
  <si>
    <t>CONSTRUCTION MANAGER AT RISK
ABSTRACT OF FEE PROPOSALS</t>
  </si>
  <si>
    <r>
      <t>Notes for Recorder/Announcer</t>
    </r>
    <r>
      <rPr>
        <sz val="10"/>
        <rFont val="Arial Narrow"/>
        <family val="2"/>
      </rPr>
      <t>:</t>
    </r>
  </si>
  <si>
    <t xml:space="preserve">Final Ranking  
of Total Score </t>
  </si>
  <si>
    <r>
      <t xml:space="preserve">2. For bid evaluation purposes only, CSU grants a DVBE bid incentive in its construction contracts to proposers who propose to exceed the required 3% DVBE participation. The incentive is calculated as a percentage of the </t>
    </r>
    <r>
      <rPr>
        <i/>
        <sz val="10"/>
        <rFont val="Arial Narrow"/>
        <family val="2"/>
      </rPr>
      <t xml:space="preserve">highest </t>
    </r>
    <r>
      <rPr>
        <sz val="10"/>
        <rFont val="Arial Narrow"/>
        <family val="2"/>
      </rPr>
      <t xml:space="preserve">Technical
</t>
    </r>
    <r>
      <rPr>
        <sz val="10"/>
        <color theme="0"/>
        <rFont val="Arial Narrow"/>
        <family val="2"/>
      </rPr>
      <t xml:space="preserve">2. </t>
    </r>
    <r>
      <rPr>
        <sz val="10"/>
        <rFont val="Arial Narrow"/>
        <family val="2"/>
      </rPr>
      <t xml:space="preserve">Proposal Score, and the resulting no. of points are added to each proposer's Adjusted Technical Proposal Score (see Col. M, Final Adjusted Technical Score). The DVBE Incentive amount is added to the required 3% participation as follows:  
</t>
    </r>
    <r>
      <rPr>
        <sz val="10"/>
        <color theme="0"/>
        <rFont val="Arial Narrow"/>
        <family val="2"/>
      </rPr>
      <t>2.</t>
    </r>
    <r>
      <rPr>
        <sz val="10"/>
        <rFont val="Arial Narrow"/>
        <family val="2"/>
      </rPr>
      <t xml:space="preserve"> 1% (=total of 4.00% to 4.99% DVBE participation), 2% (=total of 5.00% to 5.99% DVBE participation) or 3% (=total of 6.00% or more DVBE participation) of the highest "Technical Proposal Score".</t>
    </r>
  </si>
  <si>
    <r>
      <t xml:space="preserve">b. If, after applying SBE preference (Col. I) the highest scored proposer is a California certified SBE, then: the highest proposer SBE may only be displaced by another SBE; do not calculate the SBE preference for the Non-Small businesses and   
</t>
    </r>
    <r>
      <rPr>
        <sz val="10"/>
        <color theme="0"/>
        <rFont val="Arial Narrow"/>
        <family val="2"/>
      </rPr>
      <t xml:space="preserve">b. </t>
    </r>
    <r>
      <rPr>
        <sz val="10"/>
        <rFont val="Arial Narrow"/>
        <family val="2"/>
      </rPr>
      <t xml:space="preserve">other bidders—for them, replace the points preference with 0; the only bidders eligible for the DVBE incentive are other CA SBEs; for the other non-SBE bidders, replace incentive amount with 0. </t>
    </r>
    <r>
      <rPr>
        <b/>
        <i/>
        <sz val="10"/>
        <rFont val="Arial Narrow"/>
        <family val="2"/>
      </rPr>
      <t xml:space="preserve">Using this abstract for example, replace    
</t>
    </r>
    <r>
      <rPr>
        <b/>
        <i/>
        <sz val="10"/>
        <color theme="0"/>
        <rFont val="Arial Narrow"/>
        <family val="2"/>
      </rPr>
      <t>b.</t>
    </r>
    <r>
      <rPr>
        <b/>
        <i/>
        <sz val="10"/>
        <rFont val="Arial Narrow"/>
        <family val="2"/>
      </rPr>
      <t xml:space="preserve">the figures in </t>
    </r>
    <r>
      <rPr>
        <b/>
        <i/>
        <sz val="10"/>
        <color rgb="FFFF0000"/>
        <rFont val="Arial Narrow"/>
        <family val="2"/>
      </rPr>
      <t>red</t>
    </r>
    <r>
      <rPr>
        <b/>
        <i/>
        <sz val="10"/>
        <rFont val="Arial Narrow"/>
        <family val="2"/>
      </rPr>
      <t xml:space="preserve"> above with 0, and Company 1 would become the highest scoring proposer.</t>
    </r>
  </si>
  <si>
    <t>Noncollusion Declaration</t>
  </si>
  <si>
    <r>
      <t>3. Columns T-Y, "Required Inclusions in Proposals", have been added so that the Campus Recorder/Announcer may check off these documents as the proposal is opened</t>
    </r>
    <r>
      <rPr>
        <i/>
        <sz val="10"/>
        <color theme="1"/>
        <rFont val="Arial Narrow"/>
        <family val="2"/>
      </rPr>
      <t>.</t>
    </r>
  </si>
  <si>
    <t>Cert. of Approp. License, DIR PW Reg., &amp; CA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</si>
</sst>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43" formatCode="_(* #,##0.00_);_(* \(#,##0.00\);_(* &quot;-&quot;??_);_(@_)"/>
    <numFmt numFmtId="164" formatCode="0.0000"/>
    <numFmt numFmtId="165" formatCode="&quot;$&quot;* #,##0"/>
    <numFmt numFmtId="166" formatCode="&quot;$&quot;#,##0"/>
    <numFmt numFmtId="167" formatCode="_(&quot;$&quot;* #,##0_);_(&quot;$&quot;* \(#,##0\);_(&quot;$&quot;* &quot;-&quot;??_);_(@_)"/>
    <numFmt numFmtId="168" formatCode="[$-409]mmmm\ d\,\ yyyy;@"/>
  </numFmts>
  <fonts count="42" x14ac:knownFonts="1">
    <font>
      <sz val="11"/>
      <color theme="1"/>
      <name val="Calibri"/>
      <family val="2"/>
      <scheme val="minor"/>
    </font>
    <font>
      <sz val="11"/>
      <color theme="1"/>
      <name val="Calibri"/>
      <family val="2"/>
      <scheme val="minor"/>
    </font>
    <font>
      <sz val="11"/>
      <color theme="0"/>
      <name val="Calibri"/>
      <family val="2"/>
      <scheme val="minor"/>
    </font>
    <font>
      <b/>
      <sz val="10"/>
      <color theme="1"/>
      <name val="Times New Roman"/>
      <family val="1"/>
    </font>
    <font>
      <sz val="9"/>
      <name val="Arial Narrow"/>
      <family val="2"/>
    </font>
    <font>
      <sz val="11"/>
      <color theme="1"/>
      <name val="Arial Narrow"/>
      <family val="2"/>
    </font>
    <font>
      <sz val="10"/>
      <name val="Arial Narrow"/>
      <family val="2"/>
    </font>
    <font>
      <b/>
      <sz val="12"/>
      <name val="Arial Narrow"/>
      <family val="2"/>
    </font>
    <font>
      <b/>
      <sz val="11"/>
      <color rgb="FFFF0000"/>
      <name val="Arial Narrow"/>
      <family val="2"/>
    </font>
    <font>
      <sz val="14"/>
      <color theme="1"/>
      <name val="Arial Narrow"/>
      <family val="2"/>
    </font>
    <font>
      <sz val="11"/>
      <name val="Arial Narrow"/>
      <family val="2"/>
    </font>
    <font>
      <sz val="7"/>
      <name val="Arial Narrow"/>
      <family val="2"/>
    </font>
    <font>
      <u/>
      <sz val="11"/>
      <color theme="1"/>
      <name val="Arial Narrow"/>
      <family val="2"/>
    </font>
    <font>
      <b/>
      <sz val="14"/>
      <name val="Arial Narrow"/>
      <family val="2"/>
    </font>
    <font>
      <sz val="9"/>
      <color theme="1"/>
      <name val="Arial Narrow"/>
      <family val="2"/>
    </font>
    <font>
      <sz val="10"/>
      <color theme="1"/>
      <name val="Arial Narrow"/>
      <family val="2"/>
    </font>
    <font>
      <i/>
      <sz val="11"/>
      <color theme="1"/>
      <name val="Arial Narrow"/>
      <family val="2"/>
    </font>
    <font>
      <i/>
      <sz val="9"/>
      <color theme="1"/>
      <name val="Arial Narrow"/>
      <family val="2"/>
    </font>
    <font>
      <b/>
      <sz val="10"/>
      <color theme="1"/>
      <name val="Arial Narrow"/>
      <family val="2"/>
    </font>
    <font>
      <b/>
      <sz val="10"/>
      <name val="Arial Narrow"/>
      <family val="2"/>
    </font>
    <font>
      <i/>
      <sz val="10"/>
      <name val="Arial Narrow"/>
      <family val="2"/>
    </font>
    <font>
      <sz val="8"/>
      <color theme="1"/>
      <name val="Arial Narrow"/>
      <family val="2"/>
    </font>
    <font>
      <sz val="10"/>
      <color rgb="FFFF0000"/>
      <name val="Arial Narrow"/>
      <family val="2"/>
    </font>
    <font>
      <b/>
      <sz val="9"/>
      <color theme="1"/>
      <name val="Arial Narrow"/>
      <family val="2"/>
    </font>
    <font>
      <b/>
      <sz val="9"/>
      <name val="Arial Narrow"/>
      <family val="2"/>
    </font>
    <font>
      <sz val="7"/>
      <color theme="1"/>
      <name val="Arial Narrow"/>
      <family val="2"/>
    </font>
    <font>
      <i/>
      <sz val="7"/>
      <color theme="1"/>
      <name val="Arial Narrow"/>
      <family val="2"/>
    </font>
    <font>
      <i/>
      <sz val="7"/>
      <name val="Arial Narrow"/>
      <family val="2"/>
    </font>
    <font>
      <b/>
      <sz val="8"/>
      <name val="Arial Narrow"/>
      <family val="2"/>
    </font>
    <font>
      <u/>
      <sz val="8"/>
      <name val="Arial Narrow"/>
      <family val="2"/>
    </font>
    <font>
      <sz val="8"/>
      <name val="Arial Narrow"/>
      <family val="2"/>
    </font>
    <font>
      <i/>
      <sz val="9"/>
      <name val="Arial Narrow"/>
      <family val="2"/>
    </font>
    <font>
      <sz val="11"/>
      <name val="Calibri"/>
      <family val="2"/>
      <scheme val="minor"/>
    </font>
    <font>
      <b/>
      <sz val="9"/>
      <color rgb="FFFF0000"/>
      <name val="Arial Narrow"/>
      <family val="2"/>
    </font>
    <font>
      <i/>
      <sz val="8"/>
      <color theme="1"/>
      <name val="Arial Narrow"/>
      <family val="2"/>
    </font>
    <font>
      <sz val="9"/>
      <name val="Wingdings 2"/>
      <family val="1"/>
      <charset val="2"/>
    </font>
    <font>
      <u/>
      <sz val="10"/>
      <name val="Arial Narrow"/>
      <family val="2"/>
    </font>
    <font>
      <b/>
      <i/>
      <sz val="10"/>
      <name val="Arial Narrow"/>
      <family val="2"/>
    </font>
    <font>
      <b/>
      <i/>
      <sz val="10"/>
      <color rgb="FFFF0000"/>
      <name val="Arial Narrow"/>
      <family val="2"/>
    </font>
    <font>
      <i/>
      <sz val="10"/>
      <color theme="1"/>
      <name val="Arial Narrow"/>
      <family val="2"/>
    </font>
    <font>
      <sz val="10"/>
      <color theme="0"/>
      <name val="Arial Narrow"/>
      <family val="2"/>
    </font>
    <font>
      <b/>
      <i/>
      <sz val="10"/>
      <color theme="0"/>
      <name val="Arial Narrow"/>
      <family val="2"/>
    </font>
  </fonts>
  <fills count="13">
    <fill>
      <patternFill patternType="none"/>
    </fill>
    <fill>
      <patternFill patternType="gray125"/>
    </fill>
    <fill>
      <patternFill patternType="solid">
        <fgColor rgb="FFFFFF00"/>
        <bgColor indexed="64"/>
      </patternFill>
    </fill>
    <fill>
      <patternFill patternType="solid">
        <fgColor theme="9"/>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FFFF66"/>
        <bgColor indexed="64"/>
      </patternFill>
    </fill>
    <fill>
      <patternFill patternType="solid">
        <fgColor theme="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tint="-4.9989318521683403E-2"/>
        <bgColor indexed="64"/>
      </patternFill>
    </fill>
  </fills>
  <borders count="64">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theme="0" tint="-0.34998626667073579"/>
      </top>
      <bottom style="thin">
        <color theme="0" tint="-0.34998626667073579"/>
      </bottom>
      <diagonal/>
    </border>
    <border>
      <left style="medium">
        <color indexed="64"/>
      </left>
      <right style="thin">
        <color indexed="64"/>
      </right>
      <top style="medium">
        <color indexed="64"/>
      </top>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diagonal/>
    </border>
    <border>
      <left style="medium">
        <color indexed="64"/>
      </left>
      <right style="thin">
        <color indexed="64"/>
      </right>
      <top/>
      <bottom style="thin">
        <color theme="0" tint="-0.499984740745262"/>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top style="thin">
        <color theme="0" tint="-0.499984740745262"/>
      </top>
      <bottom style="thin">
        <color theme="0" tint="-0.499984740745262"/>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indexed="64"/>
      </right>
      <top style="thin">
        <color theme="0" tint="-0.499984740745262"/>
      </top>
      <bottom style="thin">
        <color theme="0" tint="-0.499984740745262"/>
      </bottom>
      <diagonal/>
    </border>
    <border>
      <left style="thin">
        <color theme="0" tint="-0.34998626667073579"/>
      </left>
      <right style="medium">
        <color indexed="64"/>
      </right>
      <top style="thin">
        <color theme="0" tint="-0.34998626667073579"/>
      </top>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top style="thin">
        <color theme="0" tint="-0.499984740745262"/>
      </top>
      <bottom style="thin">
        <color theme="0" tint="-0.499984740745262"/>
      </bottom>
      <diagonal/>
    </border>
    <border>
      <left/>
      <right/>
      <top/>
      <bottom style="thin">
        <color theme="0" tint="-0.499984740745262"/>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3" borderId="0" applyNumberFormat="0" applyBorder="0" applyAlignment="0" applyProtection="0"/>
    <xf numFmtId="44" fontId="1" fillId="0" borderId="0" applyFont="0" applyFill="0" applyBorder="0" applyAlignment="0" applyProtection="0"/>
  </cellStyleXfs>
  <cellXfs count="296">
    <xf numFmtId="0" fontId="0" fillId="0" borderId="0" xfId="0"/>
    <xf numFmtId="0" fontId="0" fillId="0" borderId="0" xfId="0" applyFill="1"/>
    <xf numFmtId="0" fontId="3" fillId="0" borderId="0" xfId="0" applyFont="1" applyAlignment="1">
      <alignment wrapText="1"/>
    </xf>
    <xf numFmtId="0" fontId="4" fillId="0" borderId="0" xfId="0" applyFont="1" applyAlignment="1"/>
    <xf numFmtId="0" fontId="5" fillId="0" borderId="0" xfId="0" applyFont="1"/>
    <xf numFmtId="0" fontId="5" fillId="0" borderId="0" xfId="0" applyFont="1" applyFill="1"/>
    <xf numFmtId="0" fontId="6" fillId="0" borderId="0" xfId="0" applyFont="1" applyAlignment="1">
      <alignment horizontal="centerContinuous"/>
    </xf>
    <xf numFmtId="0" fontId="7" fillId="0" borderId="0" xfId="0" applyFont="1" applyAlignment="1">
      <alignment vertical="top"/>
    </xf>
    <xf numFmtId="0" fontId="8" fillId="0" borderId="0" xfId="0" applyFont="1"/>
    <xf numFmtId="0" fontId="5" fillId="4" borderId="0" xfId="0" applyFont="1" applyFill="1"/>
    <xf numFmtId="4" fontId="5" fillId="4" borderId="0" xfId="0" applyNumberFormat="1" applyFont="1" applyFill="1"/>
    <xf numFmtId="0" fontId="5" fillId="5" borderId="0" xfId="0" applyFont="1" applyFill="1"/>
    <xf numFmtId="4" fontId="5" fillId="5" borderId="0" xfId="0" applyNumberFormat="1" applyFont="1" applyFill="1"/>
    <xf numFmtId="4" fontId="5" fillId="2" borderId="0" xfId="0" applyNumberFormat="1" applyFont="1" applyFill="1"/>
    <xf numFmtId="0" fontId="5" fillId="2" borderId="0" xfId="0" applyFont="1" applyFill="1"/>
    <xf numFmtId="0" fontId="5" fillId="0" borderId="0" xfId="0" applyFont="1" applyAlignment="1">
      <alignment horizontal="right"/>
    </xf>
    <xf numFmtId="4" fontId="5" fillId="0" borderId="0" xfId="0" applyNumberFormat="1" applyFont="1"/>
    <xf numFmtId="4" fontId="5" fillId="0" borderId="0" xfId="0" applyNumberFormat="1" applyFont="1" applyAlignment="1">
      <alignment horizontal="right"/>
    </xf>
    <xf numFmtId="10" fontId="5" fillId="4" borderId="0" xfId="2" applyNumberFormat="1" applyFont="1" applyFill="1"/>
    <xf numFmtId="10" fontId="5" fillId="4" borderId="0" xfId="2" applyNumberFormat="1" applyFont="1" applyFill="1" applyProtection="1">
      <protection hidden="1"/>
    </xf>
    <xf numFmtId="4" fontId="5" fillId="0" borderId="0" xfId="0" applyNumberFormat="1" applyFont="1" applyAlignment="1" applyProtection="1">
      <alignment horizontal="right"/>
      <protection hidden="1"/>
    </xf>
    <xf numFmtId="4" fontId="10" fillId="0" borderId="0" xfId="0" applyNumberFormat="1" applyFont="1"/>
    <xf numFmtId="4" fontId="10" fillId="0" borderId="0" xfId="0" applyNumberFormat="1" applyFont="1" applyAlignment="1" applyProtection="1">
      <alignment horizontal="right"/>
      <protection hidden="1"/>
    </xf>
    <xf numFmtId="4" fontId="5" fillId="0" borderId="0" xfId="0" applyNumberFormat="1" applyFont="1" applyFill="1" applyProtection="1">
      <protection hidden="1"/>
    </xf>
    <xf numFmtId="0" fontId="5" fillId="0" borderId="15" xfId="0" applyFont="1" applyBorder="1" applyAlignment="1">
      <alignment horizontal="center"/>
    </xf>
    <xf numFmtId="0" fontId="5" fillId="0" borderId="16" xfId="0" applyFont="1" applyBorder="1"/>
    <xf numFmtId="37" fontId="5" fillId="0" borderId="16" xfId="1" applyNumberFormat="1" applyFont="1" applyBorder="1" applyAlignment="1">
      <alignment horizontal="center" wrapText="1"/>
    </xf>
    <xf numFmtId="4" fontId="5" fillId="0" borderId="16" xfId="0" applyNumberFormat="1" applyFont="1" applyBorder="1" applyAlignment="1">
      <alignment horizontal="center" wrapText="1"/>
    </xf>
    <xf numFmtId="0" fontId="5" fillId="0" borderId="17" xfId="0" applyFont="1" applyBorder="1" applyAlignment="1">
      <alignment horizontal="center" wrapText="1"/>
    </xf>
    <xf numFmtId="4" fontId="5" fillId="0" borderId="18" xfId="0" applyNumberFormat="1" applyFont="1" applyFill="1" applyBorder="1" applyAlignment="1">
      <alignment horizontal="center" wrapText="1"/>
    </xf>
    <xf numFmtId="0" fontId="5" fillId="0" borderId="19" xfId="0" applyFont="1" applyBorder="1" applyAlignment="1">
      <alignment horizontal="center"/>
    </xf>
    <xf numFmtId="164" fontId="5" fillId="5" borderId="9" xfId="0" applyNumberFormat="1" applyFont="1" applyFill="1" applyBorder="1"/>
    <xf numFmtId="37" fontId="10" fillId="5" borderId="9" xfId="3" applyNumberFormat="1" applyFont="1" applyFill="1" applyBorder="1" applyAlignment="1">
      <alignment horizontal="center"/>
    </xf>
    <xf numFmtId="37" fontId="10" fillId="4" borderId="9" xfId="3" applyNumberFormat="1" applyFont="1" applyFill="1" applyBorder="1" applyAlignment="1">
      <alignment horizontal="center"/>
    </xf>
    <xf numFmtId="10" fontId="5" fillId="5" borderId="9" xfId="1" applyNumberFormat="1" applyFont="1" applyFill="1" applyBorder="1" applyAlignment="1">
      <alignment horizontal="center"/>
    </xf>
    <xf numFmtId="10" fontId="5" fillId="4" borderId="9" xfId="2" applyNumberFormat="1" applyFont="1" applyFill="1" applyBorder="1" applyAlignment="1">
      <alignment horizontal="center"/>
    </xf>
    <xf numFmtId="10" fontId="10" fillId="4" borderId="9" xfId="2" applyNumberFormat="1" applyFont="1" applyFill="1" applyBorder="1" applyAlignment="1">
      <alignment horizontal="center"/>
    </xf>
    <xf numFmtId="4" fontId="5" fillId="4" borderId="9" xfId="0" applyNumberFormat="1" applyFont="1" applyFill="1" applyBorder="1" applyAlignment="1">
      <alignment horizontal="center"/>
    </xf>
    <xf numFmtId="4" fontId="5" fillId="2" borderId="2" xfId="0" applyNumberFormat="1" applyFont="1" applyFill="1" applyBorder="1" applyAlignment="1">
      <alignment horizontal="center"/>
    </xf>
    <xf numFmtId="4" fontId="5" fillId="2" borderId="9" xfId="0" applyNumberFormat="1" applyFont="1" applyFill="1" applyBorder="1" applyAlignment="1">
      <alignment horizontal="center"/>
    </xf>
    <xf numFmtId="0" fontId="10" fillId="0" borderId="20" xfId="0" applyFont="1" applyBorder="1" applyAlignment="1">
      <alignment horizontal="center"/>
    </xf>
    <xf numFmtId="164" fontId="5" fillId="5" borderId="3" xfId="0" applyNumberFormat="1" applyFont="1" applyFill="1" applyBorder="1"/>
    <xf numFmtId="37" fontId="10" fillId="5" borderId="3" xfId="3" applyNumberFormat="1" applyFont="1" applyFill="1" applyBorder="1" applyAlignment="1">
      <alignment horizontal="center"/>
    </xf>
    <xf numFmtId="37" fontId="10" fillId="4" borderId="3" xfId="3" applyNumberFormat="1" applyFont="1" applyFill="1" applyBorder="1" applyAlignment="1">
      <alignment horizontal="center"/>
    </xf>
    <xf numFmtId="10" fontId="5" fillId="5" borderId="3" xfId="1" applyNumberFormat="1" applyFont="1" applyFill="1" applyBorder="1" applyAlignment="1">
      <alignment horizontal="center"/>
    </xf>
    <xf numFmtId="10" fontId="5" fillId="4" borderId="3" xfId="2" applyNumberFormat="1" applyFont="1" applyFill="1" applyBorder="1" applyAlignment="1">
      <alignment horizontal="center"/>
    </xf>
    <xf numFmtId="10" fontId="10" fillId="4" borderId="3" xfId="2" applyNumberFormat="1" applyFont="1" applyFill="1" applyBorder="1" applyAlignment="1">
      <alignment horizontal="center"/>
    </xf>
    <xf numFmtId="4" fontId="5" fillId="4" borderId="3" xfId="0" applyNumberFormat="1" applyFont="1" applyFill="1" applyBorder="1" applyAlignment="1">
      <alignment horizontal="center"/>
    </xf>
    <xf numFmtId="4" fontId="5" fillId="2" borderId="4" xfId="0" applyNumberFormat="1" applyFont="1" applyFill="1" applyBorder="1" applyAlignment="1">
      <alignment horizontal="center"/>
    </xf>
    <xf numFmtId="4" fontId="5" fillId="2" borderId="3" xfId="0" applyNumberFormat="1" applyFont="1" applyFill="1" applyBorder="1" applyAlignment="1">
      <alignment horizontal="center"/>
    </xf>
    <xf numFmtId="0" fontId="10" fillId="0" borderId="13" xfId="0" applyFont="1" applyBorder="1" applyAlignment="1">
      <alignment horizontal="center"/>
    </xf>
    <xf numFmtId="37" fontId="10" fillId="5" borderId="4" xfId="3" applyNumberFormat="1" applyFont="1" applyFill="1" applyBorder="1" applyAlignment="1">
      <alignment horizontal="center"/>
    </xf>
    <xf numFmtId="37" fontId="10" fillId="4" borderId="10" xfId="3" applyNumberFormat="1" applyFont="1" applyFill="1" applyBorder="1" applyAlignment="1">
      <alignment horizontal="center"/>
    </xf>
    <xf numFmtId="37" fontId="10" fillId="4" borderId="5" xfId="3" applyNumberFormat="1" applyFont="1" applyFill="1" applyBorder="1" applyAlignment="1">
      <alignment horizontal="center"/>
    </xf>
    <xf numFmtId="37" fontId="10" fillId="5" borderId="10" xfId="3" applyNumberFormat="1" applyFont="1" applyFill="1" applyBorder="1" applyAlignment="1">
      <alignment horizontal="center"/>
    </xf>
    <xf numFmtId="0" fontId="10" fillId="0" borderId="10" xfId="0" applyFont="1" applyBorder="1" applyAlignment="1">
      <alignment horizontal="center"/>
    </xf>
    <xf numFmtId="37" fontId="10" fillId="4" borderId="4" xfId="3" applyNumberFormat="1" applyFont="1" applyFill="1" applyBorder="1" applyAlignment="1">
      <alignment horizontal="center"/>
    </xf>
    <xf numFmtId="10" fontId="5" fillId="5" borderId="10" xfId="1" applyNumberFormat="1" applyFont="1" applyFill="1" applyBorder="1" applyAlignment="1">
      <alignment horizontal="center"/>
    </xf>
    <xf numFmtId="10" fontId="5" fillId="4" borderId="5" xfId="2" applyNumberFormat="1" applyFont="1" applyFill="1" applyBorder="1" applyAlignment="1">
      <alignment horizontal="center"/>
    </xf>
    <xf numFmtId="0" fontId="5" fillId="0" borderId="21" xfId="0" applyFont="1" applyBorder="1" applyAlignment="1">
      <alignment horizontal="center"/>
    </xf>
    <xf numFmtId="164" fontId="5" fillId="5" borderId="22" xfId="0" applyNumberFormat="1" applyFont="1" applyFill="1" applyBorder="1"/>
    <xf numFmtId="37" fontId="10" fillId="5" borderId="22" xfId="3" applyNumberFormat="1" applyFont="1" applyFill="1" applyBorder="1" applyAlignment="1">
      <alignment horizontal="center"/>
    </xf>
    <xf numFmtId="37" fontId="10" fillId="4" borderId="22" xfId="3" applyNumberFormat="1" applyFont="1" applyFill="1" applyBorder="1" applyAlignment="1">
      <alignment horizontal="center"/>
    </xf>
    <xf numFmtId="10" fontId="5" fillId="5" borderId="22" xfId="1" applyNumberFormat="1" applyFont="1" applyFill="1" applyBorder="1" applyAlignment="1">
      <alignment horizontal="center"/>
    </xf>
    <xf numFmtId="10" fontId="5" fillId="4" borderId="22" xfId="2" applyNumberFormat="1" applyFont="1" applyFill="1" applyBorder="1" applyAlignment="1">
      <alignment horizontal="center"/>
    </xf>
    <xf numFmtId="10" fontId="10" fillId="4" borderId="22" xfId="2" applyNumberFormat="1" applyFont="1" applyFill="1" applyBorder="1" applyAlignment="1">
      <alignment horizontal="center"/>
    </xf>
    <xf numFmtId="4" fontId="5" fillId="4" borderId="22" xfId="0" applyNumberFormat="1" applyFont="1" applyFill="1" applyBorder="1" applyAlignment="1">
      <alignment horizontal="center"/>
    </xf>
    <xf numFmtId="4" fontId="5" fillId="2" borderId="23" xfId="0" applyNumberFormat="1" applyFont="1" applyFill="1" applyBorder="1" applyAlignment="1">
      <alignment horizontal="center"/>
    </xf>
    <xf numFmtId="4" fontId="5" fillId="2" borderId="22" xfId="0" applyNumberFormat="1" applyFont="1" applyFill="1" applyBorder="1" applyAlignment="1">
      <alignment horizontal="center"/>
    </xf>
    <xf numFmtId="0" fontId="10" fillId="0" borderId="24" xfId="0" applyFont="1" applyFill="1" applyBorder="1" applyAlignment="1">
      <alignment horizontal="center"/>
    </xf>
    <xf numFmtId="0" fontId="6" fillId="0" borderId="11" xfId="0" applyFont="1" applyBorder="1"/>
    <xf numFmtId="0" fontId="6" fillId="0" borderId="11" xfId="0" applyFont="1" applyBorder="1" applyAlignment="1">
      <alignment horizontal="center"/>
    </xf>
    <xf numFmtId="0" fontId="6" fillId="0" borderId="12" xfId="0" applyFont="1" applyBorder="1"/>
    <xf numFmtId="0" fontId="6" fillId="0" borderId="0" xfId="0" applyFont="1" applyBorder="1"/>
    <xf numFmtId="0" fontId="6" fillId="0" borderId="0" xfId="0" applyFont="1" applyBorder="1" applyAlignment="1">
      <alignment horizontal="center"/>
    </xf>
    <xf numFmtId="0" fontId="6" fillId="0" borderId="13" xfId="0" applyFont="1" applyBorder="1"/>
    <xf numFmtId="0" fontId="6" fillId="0" borderId="1" xfId="0" applyFont="1" applyBorder="1"/>
    <xf numFmtId="0" fontId="6" fillId="0" borderId="1" xfId="0" applyFont="1" applyBorder="1" applyAlignment="1">
      <alignment horizontal="center"/>
    </xf>
    <xf numFmtId="0" fontId="11" fillId="0" borderId="25" xfId="0" applyFont="1" applyBorder="1" applyAlignment="1">
      <alignment vertical="top"/>
    </xf>
    <xf numFmtId="0" fontId="4" fillId="0" borderId="0" xfId="0" applyFont="1" applyBorder="1"/>
    <xf numFmtId="4" fontId="5" fillId="0" borderId="16" xfId="0" quotePrefix="1" applyNumberFormat="1" applyFont="1" applyBorder="1" applyAlignment="1">
      <alignment horizontal="center" wrapText="1"/>
    </xf>
    <xf numFmtId="0" fontId="11" fillId="0" borderId="24" xfId="0" applyFont="1" applyBorder="1" applyAlignment="1">
      <alignment vertical="top"/>
    </xf>
    <xf numFmtId="4" fontId="5" fillId="5" borderId="0" xfId="0" applyNumberFormat="1" applyFont="1" applyFill="1" applyAlignment="1">
      <alignment horizontal="center"/>
    </xf>
    <xf numFmtId="4" fontId="10" fillId="0" borderId="0" xfId="0" applyNumberFormat="1" applyFont="1" applyAlignment="1"/>
    <xf numFmtId="0" fontId="9" fillId="0" borderId="0" xfId="0" applyFont="1" applyAlignment="1"/>
    <xf numFmtId="0" fontId="5" fillId="0" borderId="0" xfId="0" applyFont="1" applyAlignment="1"/>
    <xf numFmtId="0" fontId="14" fillId="0" borderId="0" xfId="0" applyFont="1"/>
    <xf numFmtId="0" fontId="11" fillId="0" borderId="0" xfId="0" applyFont="1" applyBorder="1" applyAlignment="1">
      <alignment horizontal="center" vertical="top"/>
    </xf>
    <xf numFmtId="0" fontId="11" fillId="0" borderId="0" xfId="0" applyFont="1" applyBorder="1" applyAlignment="1">
      <alignment vertical="top"/>
    </xf>
    <xf numFmtId="0" fontId="4" fillId="0" borderId="0" xfId="0" applyFont="1" applyBorder="1" applyAlignment="1">
      <alignment horizontal="right" vertical="top"/>
    </xf>
    <xf numFmtId="0" fontId="4" fillId="0" borderId="0" xfId="0" applyFont="1" applyBorder="1" applyAlignment="1">
      <alignment horizontal="right" vertical="center"/>
    </xf>
    <xf numFmtId="0" fontId="14" fillId="0" borderId="0" xfId="0" applyFont="1" applyAlignment="1">
      <alignment vertical="center"/>
    </xf>
    <xf numFmtId="0" fontId="4" fillId="0" borderId="11" xfId="0" applyFont="1" applyBorder="1"/>
    <xf numFmtId="0" fontId="5" fillId="0" borderId="6" xfId="0" applyFont="1" applyBorder="1"/>
    <xf numFmtId="0" fontId="5" fillId="0" borderId="14" xfId="0" applyFont="1" applyBorder="1"/>
    <xf numFmtId="0" fontId="4" fillId="0" borderId="1" xfId="0" applyFont="1" applyBorder="1"/>
    <xf numFmtId="0" fontId="5" fillId="6" borderId="0" xfId="0" applyFont="1" applyFill="1"/>
    <xf numFmtId="4" fontId="5" fillId="6" borderId="0" xfId="0" applyNumberFormat="1" applyFont="1" applyFill="1"/>
    <xf numFmtId="0" fontId="15" fillId="6" borderId="0" xfId="0" applyFont="1" applyFill="1" applyAlignment="1"/>
    <xf numFmtId="0" fontId="6" fillId="6" borderId="0" xfId="0" applyFont="1" applyFill="1" applyBorder="1" applyAlignment="1">
      <alignment horizontal="center"/>
    </xf>
    <xf numFmtId="0" fontId="6" fillId="6" borderId="0" xfId="0" applyFont="1" applyFill="1" applyBorder="1"/>
    <xf numFmtId="0" fontId="0" fillId="6" borderId="0" xfId="0" applyFill="1"/>
    <xf numFmtId="0" fontId="4" fillId="6" borderId="11" xfId="0" applyFont="1" applyFill="1" applyBorder="1"/>
    <xf numFmtId="0" fontId="6" fillId="6" borderId="11" xfId="0" applyFont="1" applyFill="1" applyBorder="1"/>
    <xf numFmtId="0" fontId="6" fillId="6" borderId="11" xfId="0" applyFont="1" applyFill="1" applyBorder="1" applyAlignment="1">
      <alignment horizontal="center"/>
    </xf>
    <xf numFmtId="0" fontId="6" fillId="6" borderId="12" xfId="0" applyFont="1" applyFill="1" applyBorder="1"/>
    <xf numFmtId="0" fontId="5" fillId="6" borderId="6" xfId="0" applyFont="1" applyFill="1" applyBorder="1"/>
    <xf numFmtId="0" fontId="4" fillId="6" borderId="0" xfId="0" applyFont="1" applyFill="1" applyBorder="1"/>
    <xf numFmtId="0" fontId="6" fillId="6" borderId="13" xfId="0" applyFont="1" applyFill="1" applyBorder="1"/>
    <xf numFmtId="0" fontId="4" fillId="6" borderId="1" xfId="0" applyFont="1" applyFill="1" applyBorder="1"/>
    <xf numFmtId="0" fontId="6" fillId="6" borderId="1" xfId="0" applyFont="1" applyFill="1" applyBorder="1"/>
    <xf numFmtId="0" fontId="6" fillId="6" borderId="1" xfId="0" applyFont="1" applyFill="1" applyBorder="1" applyAlignment="1">
      <alignment horizontal="center"/>
    </xf>
    <xf numFmtId="0" fontId="5" fillId="6" borderId="14" xfId="0" applyFont="1" applyFill="1" applyBorder="1"/>
    <xf numFmtId="0" fontId="11" fillId="6" borderId="25" xfId="0" applyFont="1" applyFill="1" applyBorder="1" applyAlignment="1">
      <alignment vertical="top"/>
    </xf>
    <xf numFmtId="0" fontId="11" fillId="6" borderId="24" xfId="0" applyFont="1" applyFill="1" applyBorder="1" applyAlignment="1">
      <alignment vertical="top"/>
    </xf>
    <xf numFmtId="0" fontId="11" fillId="6" borderId="0" xfId="0" applyFont="1" applyFill="1" applyBorder="1" applyAlignment="1">
      <alignment horizontal="center" vertical="top"/>
    </xf>
    <xf numFmtId="0" fontId="11" fillId="6" borderId="0" xfId="0" applyFont="1" applyFill="1" applyBorder="1" applyAlignment="1">
      <alignment vertical="top"/>
    </xf>
    <xf numFmtId="0" fontId="14" fillId="6" borderId="0" xfId="0" applyFont="1" applyFill="1" applyAlignment="1">
      <alignment vertical="center"/>
    </xf>
    <xf numFmtId="0" fontId="20" fillId="6" borderId="26" xfId="0" applyFont="1" applyFill="1" applyBorder="1"/>
    <xf numFmtId="0" fontId="18" fillId="6" borderId="0" xfId="0" applyFont="1" applyFill="1" applyAlignment="1">
      <alignment horizontal="center"/>
    </xf>
    <xf numFmtId="4" fontId="19" fillId="6" borderId="0" xfId="0" applyNumberFormat="1" applyFont="1" applyFill="1" applyAlignment="1">
      <alignment horizontal="center"/>
    </xf>
    <xf numFmtId="4" fontId="19" fillId="6" borderId="0" xfId="0" applyNumberFormat="1" applyFont="1" applyFill="1" applyAlignment="1" applyProtection="1">
      <alignment horizontal="center"/>
      <protection hidden="1"/>
    </xf>
    <xf numFmtId="4" fontId="18" fillId="6" borderId="0" xfId="0" applyNumberFormat="1" applyFont="1" applyFill="1" applyAlignment="1" applyProtection="1">
      <alignment horizontal="center"/>
      <protection hidden="1"/>
    </xf>
    <xf numFmtId="166" fontId="15" fillId="6" borderId="0" xfId="0" applyNumberFormat="1" applyFont="1" applyFill="1" applyAlignment="1"/>
    <xf numFmtId="168" fontId="15" fillId="6" borderId="0" xfId="0" applyNumberFormat="1" applyFont="1" applyFill="1" applyBorder="1" applyAlignment="1">
      <alignment horizontal="center"/>
    </xf>
    <xf numFmtId="0" fontId="15" fillId="6" borderId="0" xfId="0" applyFont="1" applyFill="1"/>
    <xf numFmtId="0" fontId="15" fillId="0" borderId="0" xfId="0" applyFont="1"/>
    <xf numFmtId="168" fontId="15" fillId="6" borderId="0" xfId="0" applyNumberFormat="1" applyFont="1" applyFill="1" applyBorder="1" applyAlignment="1"/>
    <xf numFmtId="0" fontId="15" fillId="6" borderId="0" xfId="0" applyFont="1" applyFill="1" applyBorder="1" applyAlignment="1"/>
    <xf numFmtId="0" fontId="5" fillId="6" borderId="0" xfId="0" applyFont="1" applyFill="1" applyBorder="1"/>
    <xf numFmtId="0" fontId="14" fillId="6" borderId="0" xfId="0" applyFont="1" applyFill="1" applyAlignment="1"/>
    <xf numFmtId="4" fontId="26" fillId="8" borderId="31" xfId="0" applyNumberFormat="1" applyFont="1" applyFill="1" applyBorder="1" applyAlignment="1">
      <alignment horizontal="center" vertical="top" wrapText="1"/>
    </xf>
    <xf numFmtId="0" fontId="25" fillId="6" borderId="0" xfId="0" applyFont="1" applyFill="1" applyAlignment="1">
      <alignment vertical="top"/>
    </xf>
    <xf numFmtId="0" fontId="25" fillId="0" borderId="0" xfId="0" applyFont="1" applyAlignment="1">
      <alignment vertical="top"/>
    </xf>
    <xf numFmtId="0" fontId="18" fillId="6" borderId="1" xfId="0" applyFont="1" applyFill="1" applyBorder="1" applyAlignment="1">
      <alignment horizontal="center"/>
    </xf>
    <xf numFmtId="4" fontId="14" fillId="6" borderId="0" xfId="0" applyNumberFormat="1" applyFont="1" applyFill="1" applyAlignment="1">
      <alignment horizontal="right"/>
    </xf>
    <xf numFmtId="4" fontId="14" fillId="6" borderId="0" xfId="0" applyNumberFormat="1" applyFont="1" applyFill="1" applyAlignment="1" applyProtection="1">
      <alignment horizontal="right"/>
      <protection hidden="1"/>
    </xf>
    <xf numFmtId="4" fontId="14" fillId="0" borderId="31" xfId="0" applyNumberFormat="1" applyFont="1" applyBorder="1" applyAlignment="1">
      <alignment horizontal="center" vertical="center" wrapText="1"/>
    </xf>
    <xf numFmtId="4" fontId="23" fillId="0" borderId="17" xfId="0" applyNumberFormat="1" applyFont="1" applyBorder="1" applyAlignment="1">
      <alignment horizontal="center" vertical="center" wrapText="1"/>
    </xf>
    <xf numFmtId="37" fontId="23" fillId="0" borderId="17" xfId="1" applyNumberFormat="1" applyFont="1" applyBorder="1" applyAlignment="1">
      <alignment horizontal="center" vertical="center" wrapText="1"/>
    </xf>
    <xf numFmtId="37" fontId="23" fillId="0" borderId="31" xfId="1" applyNumberFormat="1" applyFont="1" applyBorder="1" applyAlignment="1">
      <alignment horizontal="center" vertical="center" wrapText="1"/>
    </xf>
    <xf numFmtId="4" fontId="23" fillId="0" borderId="31" xfId="0" quotePrefix="1" applyNumberFormat="1" applyFont="1" applyBorder="1" applyAlignment="1">
      <alignment horizontal="center" vertical="center" wrapText="1"/>
    </xf>
    <xf numFmtId="0" fontId="14" fillId="0" borderId="31" xfId="0" applyFont="1" applyBorder="1" applyAlignment="1">
      <alignment horizontal="center" vertical="center" wrapText="1"/>
    </xf>
    <xf numFmtId="4" fontId="24" fillId="0" borderId="34" xfId="0" applyNumberFormat="1" applyFont="1" applyFill="1" applyBorder="1" applyAlignment="1">
      <alignment horizontal="center" vertical="center" wrapText="1"/>
    </xf>
    <xf numFmtId="0" fontId="14" fillId="6" borderId="0" xfId="0" applyFont="1" applyFill="1" applyAlignment="1">
      <alignment horizontal="right"/>
    </xf>
    <xf numFmtId="4" fontId="24" fillId="0" borderId="32" xfId="0" applyNumberFormat="1" applyFont="1" applyFill="1" applyBorder="1" applyAlignment="1">
      <alignment horizontal="center" vertical="center" wrapText="1"/>
    </xf>
    <xf numFmtId="37" fontId="6" fillId="9" borderId="4" xfId="3" applyNumberFormat="1" applyFont="1" applyFill="1" applyBorder="1" applyAlignment="1">
      <alignment horizontal="center"/>
    </xf>
    <xf numFmtId="37" fontId="6" fillId="9" borderId="22" xfId="3" applyNumberFormat="1" applyFont="1" applyFill="1" applyBorder="1" applyAlignment="1">
      <alignment horizontal="center"/>
    </xf>
    <xf numFmtId="10" fontId="15" fillId="9" borderId="28" xfId="1" applyNumberFormat="1" applyFont="1" applyFill="1" applyBorder="1" applyAlignment="1">
      <alignment horizontal="right" indent="1"/>
    </xf>
    <xf numFmtId="42" fontId="6" fillId="9" borderId="22" xfId="3" applyNumberFormat="1" applyFont="1" applyFill="1" applyBorder="1" applyAlignment="1">
      <alignment horizontal="right"/>
    </xf>
    <xf numFmtId="9" fontId="6" fillId="9" borderId="22" xfId="2" applyFont="1" applyFill="1" applyBorder="1" applyAlignment="1">
      <alignment horizontal="center"/>
    </xf>
    <xf numFmtId="9" fontId="6" fillId="9" borderId="25" xfId="2" applyFont="1" applyFill="1" applyBorder="1" applyAlignment="1">
      <alignment horizontal="center"/>
    </xf>
    <xf numFmtId="0" fontId="14" fillId="9" borderId="0" xfId="0" applyFont="1" applyFill="1"/>
    <xf numFmtId="0" fontId="15" fillId="9" borderId="0" xfId="0" applyFont="1" applyFill="1"/>
    <xf numFmtId="0" fontId="14" fillId="10" borderId="0" xfId="0" applyFont="1" applyFill="1"/>
    <xf numFmtId="0" fontId="15" fillId="10" borderId="0" xfId="0" applyFont="1" applyFill="1"/>
    <xf numFmtId="3" fontId="15" fillId="7" borderId="22" xfId="0" applyNumberFormat="1" applyFont="1" applyFill="1" applyBorder="1" applyAlignment="1">
      <alignment horizontal="center"/>
    </xf>
    <xf numFmtId="0" fontId="6" fillId="10" borderId="27" xfId="0" applyFont="1" applyFill="1" applyBorder="1" applyAlignment="1">
      <alignment horizontal="center"/>
    </xf>
    <xf numFmtId="0" fontId="15" fillId="6" borderId="0" xfId="0" applyFont="1" applyFill="1" applyBorder="1" applyAlignment="1">
      <alignment horizontal="center"/>
    </xf>
    <xf numFmtId="9" fontId="6" fillId="9" borderId="21" xfId="0" applyNumberFormat="1" applyFont="1" applyFill="1" applyBorder="1" applyAlignment="1">
      <alignment horizontal="center"/>
    </xf>
    <xf numFmtId="0" fontId="32" fillId="0" borderId="0" xfId="0" applyFont="1"/>
    <xf numFmtId="3" fontId="15" fillId="7" borderId="4" xfId="0" applyNumberFormat="1" applyFont="1" applyFill="1" applyBorder="1" applyAlignment="1">
      <alignment horizontal="center"/>
    </xf>
    <xf numFmtId="0" fontId="11" fillId="6" borderId="25" xfId="0" applyFont="1" applyFill="1" applyBorder="1" applyAlignment="1">
      <alignment horizontal="center" vertical="top"/>
    </xf>
    <xf numFmtId="0" fontId="30" fillId="6" borderId="0" xfId="0" quotePrefix="1" applyFont="1" applyFill="1" applyAlignment="1" applyProtection="1">
      <alignment vertical="top" wrapText="1"/>
    </xf>
    <xf numFmtId="0" fontId="30" fillId="6" borderId="0" xfId="0" applyFont="1" applyFill="1" applyAlignment="1" applyProtection="1">
      <alignment vertical="top" wrapText="1"/>
    </xf>
    <xf numFmtId="0" fontId="30" fillId="6" borderId="0" xfId="0" applyFont="1" applyFill="1" applyAlignment="1" applyProtection="1">
      <alignment vertical="top" wrapText="1" readingOrder="1"/>
    </xf>
    <xf numFmtId="0" fontId="29" fillId="6" borderId="0" xfId="0" applyFont="1" applyFill="1" applyAlignment="1" applyProtection="1"/>
    <xf numFmtId="49" fontId="23" fillId="0" borderId="31" xfId="0" applyNumberFormat="1" applyFont="1" applyBorder="1" applyAlignment="1">
      <alignment horizontal="center" vertical="center" wrapText="1"/>
    </xf>
    <xf numFmtId="0" fontId="15" fillId="6" borderId="0" xfId="0" applyFont="1" applyFill="1" applyAlignment="1">
      <alignment horizontal="right"/>
    </xf>
    <xf numFmtId="37" fontId="6" fillId="9" borderId="38" xfId="3" applyNumberFormat="1" applyFont="1" applyFill="1" applyBorder="1" applyAlignment="1">
      <alignment horizontal="center"/>
    </xf>
    <xf numFmtId="42" fontId="6" fillId="9" borderId="38" xfId="3" applyNumberFormat="1" applyFont="1" applyFill="1" applyBorder="1" applyAlignment="1">
      <alignment horizontal="right"/>
    </xf>
    <xf numFmtId="10" fontId="15" fillId="9" borderId="3" xfId="1" applyNumberFormat="1" applyFont="1" applyFill="1" applyBorder="1" applyAlignment="1">
      <alignment horizontal="right" indent="1"/>
    </xf>
    <xf numFmtId="42" fontId="6" fillId="9" borderId="0" xfId="3" applyNumberFormat="1" applyFont="1" applyFill="1" applyBorder="1" applyAlignment="1">
      <alignment horizontal="right"/>
    </xf>
    <xf numFmtId="42" fontId="6" fillId="9" borderId="4" xfId="3" applyNumberFormat="1" applyFont="1" applyFill="1" applyBorder="1" applyAlignment="1">
      <alignment horizontal="center"/>
    </xf>
    <xf numFmtId="9" fontId="6" fillId="9" borderId="4" xfId="2" applyFont="1" applyFill="1" applyBorder="1" applyAlignment="1">
      <alignment horizontal="center"/>
    </xf>
    <xf numFmtId="1" fontId="6" fillId="10" borderId="3" xfId="4" applyNumberFormat="1" applyFont="1" applyFill="1" applyBorder="1" applyAlignment="1">
      <alignment horizontal="center"/>
    </xf>
    <xf numFmtId="37" fontId="6" fillId="10" borderId="3" xfId="4" applyNumberFormat="1" applyFont="1" applyFill="1" applyBorder="1" applyAlignment="1">
      <alignment horizontal="center"/>
    </xf>
    <xf numFmtId="0" fontId="6" fillId="10" borderId="7" xfId="0" applyFont="1" applyFill="1" applyBorder="1" applyAlignment="1">
      <alignment horizontal="center"/>
    </xf>
    <xf numFmtId="9" fontId="6" fillId="9" borderId="39" xfId="0" applyNumberFormat="1" applyFont="1" applyFill="1" applyBorder="1" applyAlignment="1">
      <alignment horizontal="center"/>
    </xf>
    <xf numFmtId="1" fontId="6" fillId="10" borderId="17" xfId="0" applyNumberFormat="1" applyFont="1" applyFill="1" applyBorder="1" applyAlignment="1">
      <alignment horizontal="center"/>
    </xf>
    <xf numFmtId="37" fontId="6" fillId="10" borderId="17" xfId="0" applyNumberFormat="1" applyFont="1" applyFill="1" applyBorder="1" applyAlignment="1">
      <alignment horizontal="center"/>
    </xf>
    <xf numFmtId="167" fontId="15" fillId="10" borderId="5" xfId="2" applyNumberFormat="1" applyFont="1" applyFill="1" applyBorder="1" applyAlignment="1">
      <alignment horizontal="left"/>
    </xf>
    <xf numFmtId="10" fontId="6" fillId="10" borderId="3" xfId="2" applyNumberFormat="1" applyFont="1" applyFill="1" applyBorder="1" applyAlignment="1">
      <alignment horizontal="center"/>
    </xf>
    <xf numFmtId="4" fontId="15" fillId="10" borderId="3" xfId="0" applyNumberFormat="1" applyFont="1" applyFill="1" applyBorder="1" applyAlignment="1">
      <alignment horizontal="right" indent="1"/>
    </xf>
    <xf numFmtId="4" fontId="15" fillId="10" borderId="3" xfId="0" applyNumberFormat="1" applyFont="1" applyFill="1" applyBorder="1" applyAlignment="1">
      <alignment horizontal="center"/>
    </xf>
    <xf numFmtId="37" fontId="6" fillId="10" borderId="22" xfId="4" applyNumberFormat="1" applyFont="1" applyFill="1" applyBorder="1" applyAlignment="1">
      <alignment horizontal="center"/>
    </xf>
    <xf numFmtId="1" fontId="6" fillId="10" borderId="22" xfId="0" applyNumberFormat="1" applyFont="1" applyFill="1" applyBorder="1" applyAlignment="1">
      <alignment horizontal="center"/>
    </xf>
    <xf numFmtId="37" fontId="6" fillId="10" borderId="22" xfId="0" applyNumberFormat="1" applyFont="1" applyFill="1" applyBorder="1" applyAlignment="1">
      <alignment horizontal="center"/>
    </xf>
    <xf numFmtId="10" fontId="6" fillId="10" borderId="22" xfId="2" applyNumberFormat="1" applyFont="1" applyFill="1" applyBorder="1" applyAlignment="1">
      <alignment horizontal="center"/>
    </xf>
    <xf numFmtId="4" fontId="15" fillId="10" borderId="22" xfId="0" applyNumberFormat="1" applyFont="1" applyFill="1" applyBorder="1" applyAlignment="1">
      <alignment horizontal="right" indent="1"/>
    </xf>
    <xf numFmtId="4" fontId="15" fillId="10" borderId="22" xfId="0" applyNumberFormat="1" applyFont="1" applyFill="1" applyBorder="1" applyAlignment="1">
      <alignment horizontal="center"/>
    </xf>
    <xf numFmtId="10" fontId="15" fillId="9" borderId="40" xfId="1" applyNumberFormat="1" applyFont="1" applyFill="1" applyBorder="1" applyAlignment="1">
      <alignment horizontal="right" indent="1"/>
    </xf>
    <xf numFmtId="42" fontId="6" fillId="9" borderId="41" xfId="3" applyNumberFormat="1" applyFont="1" applyFill="1" applyBorder="1" applyAlignment="1">
      <alignment horizontal="center"/>
    </xf>
    <xf numFmtId="9" fontId="6" fillId="9" borderId="41" xfId="2" applyFont="1" applyFill="1" applyBorder="1" applyAlignment="1">
      <alignment horizontal="center"/>
    </xf>
    <xf numFmtId="37" fontId="6" fillId="10" borderId="38" xfId="4" applyNumberFormat="1" applyFont="1" applyFill="1" applyBorder="1" applyAlignment="1">
      <alignment horizontal="center"/>
    </xf>
    <xf numFmtId="0" fontId="6" fillId="10" borderId="42" xfId="0" applyFont="1" applyFill="1" applyBorder="1" applyAlignment="1">
      <alignment horizontal="center"/>
    </xf>
    <xf numFmtId="9" fontId="6" fillId="9" borderId="43" xfId="0" applyNumberFormat="1" applyFont="1" applyFill="1" applyBorder="1" applyAlignment="1">
      <alignment horizontal="center"/>
    </xf>
    <xf numFmtId="1" fontId="6" fillId="10" borderId="38" xfId="0" applyNumberFormat="1" applyFont="1" applyFill="1" applyBorder="1" applyAlignment="1">
      <alignment horizontal="center"/>
    </xf>
    <xf numFmtId="37" fontId="6" fillId="10" borderId="38" xfId="0" applyNumberFormat="1" applyFont="1" applyFill="1" applyBorder="1" applyAlignment="1">
      <alignment horizontal="center"/>
    </xf>
    <xf numFmtId="167" fontId="15" fillId="10" borderId="40" xfId="2" applyNumberFormat="1" applyFont="1" applyFill="1" applyBorder="1" applyAlignment="1">
      <alignment horizontal="left"/>
    </xf>
    <xf numFmtId="10" fontId="6" fillId="10" borderId="38" xfId="2" applyNumberFormat="1" applyFont="1" applyFill="1" applyBorder="1" applyAlignment="1">
      <alignment horizontal="center"/>
    </xf>
    <xf numFmtId="4" fontId="15" fillId="10" borderId="38" xfId="0" applyNumberFormat="1" applyFont="1" applyFill="1" applyBorder="1" applyAlignment="1">
      <alignment horizontal="right" indent="1"/>
    </xf>
    <xf numFmtId="4" fontId="15" fillId="10" borderId="41" xfId="0" applyNumberFormat="1" applyFont="1" applyFill="1" applyBorder="1" applyAlignment="1">
      <alignment horizontal="center"/>
    </xf>
    <xf numFmtId="3" fontId="15" fillId="7" borderId="38" xfId="0" applyNumberFormat="1" applyFont="1" applyFill="1" applyBorder="1" applyAlignment="1">
      <alignment horizontal="center"/>
    </xf>
    <xf numFmtId="37" fontId="6" fillId="9" borderId="41" xfId="3" applyNumberFormat="1" applyFont="1" applyFill="1" applyBorder="1" applyAlignment="1">
      <alignment horizontal="center"/>
    </xf>
    <xf numFmtId="10" fontId="15" fillId="9" borderId="41" xfId="1" applyNumberFormat="1" applyFont="1" applyFill="1" applyBorder="1" applyAlignment="1">
      <alignment horizontal="right" indent="1"/>
    </xf>
    <xf numFmtId="42" fontId="6" fillId="9" borderId="44" xfId="3" applyNumberFormat="1" applyFont="1" applyFill="1" applyBorder="1" applyAlignment="1">
      <alignment horizontal="center"/>
    </xf>
    <xf numFmtId="4" fontId="15" fillId="10" borderId="38" xfId="0" applyNumberFormat="1" applyFont="1" applyFill="1" applyBorder="1" applyAlignment="1">
      <alignment horizontal="center"/>
    </xf>
    <xf numFmtId="0" fontId="33" fillId="6" borderId="0" xfId="0" applyFont="1" applyFill="1"/>
    <xf numFmtId="0" fontId="14" fillId="6" borderId="0" xfId="0" applyFont="1" applyFill="1"/>
    <xf numFmtId="0" fontId="5" fillId="10" borderId="0" xfId="0" applyFont="1" applyFill="1"/>
    <xf numFmtId="0" fontId="5" fillId="11" borderId="0" xfId="0" applyFont="1" applyFill="1"/>
    <xf numFmtId="0" fontId="14" fillId="11" borderId="0" xfId="0" applyFont="1" applyFill="1"/>
    <xf numFmtId="0" fontId="15" fillId="11" borderId="0" xfId="0" applyFont="1" applyFill="1"/>
    <xf numFmtId="0" fontId="5" fillId="9" borderId="0" xfId="0" applyFont="1" applyFill="1"/>
    <xf numFmtId="4" fontId="26" fillId="12" borderId="31" xfId="0" applyNumberFormat="1" applyFont="1" applyFill="1" applyBorder="1" applyAlignment="1">
      <alignment horizontal="center" vertical="top" wrapText="1"/>
    </xf>
    <xf numFmtId="37" fontId="26" fillId="12" borderId="31" xfId="1" applyNumberFormat="1" applyFont="1" applyFill="1" applyBorder="1" applyAlignment="1">
      <alignment horizontal="center" vertical="top" wrapText="1"/>
    </xf>
    <xf numFmtId="37" fontId="25" fillId="12" borderId="31" xfId="1" applyNumberFormat="1" applyFont="1" applyFill="1" applyBorder="1" applyAlignment="1">
      <alignment horizontal="center" vertical="top" wrapText="1"/>
    </xf>
    <xf numFmtId="4" fontId="27" fillId="12" borderId="34" xfId="0" applyNumberFormat="1" applyFont="1" applyFill="1" applyBorder="1" applyAlignment="1">
      <alignment horizontal="center" vertical="top" wrapText="1"/>
    </xf>
    <xf numFmtId="4" fontId="27" fillId="12" borderId="32" xfId="0" applyNumberFormat="1" applyFont="1" applyFill="1" applyBorder="1" applyAlignment="1">
      <alignment horizontal="center" vertical="top" wrapText="1"/>
    </xf>
    <xf numFmtId="4" fontId="25" fillId="12" borderId="31" xfId="0" applyNumberFormat="1" applyFont="1" applyFill="1" applyBorder="1" applyAlignment="1">
      <alignment horizontal="center" vertical="top" wrapText="1"/>
    </xf>
    <xf numFmtId="4" fontId="26" fillId="12" borderId="31" xfId="0" quotePrefix="1" applyNumberFormat="1" applyFont="1" applyFill="1" applyBorder="1" applyAlignment="1">
      <alignment horizontal="center" vertical="top" wrapText="1"/>
    </xf>
    <xf numFmtId="0" fontId="15" fillId="6" borderId="1" xfId="0" applyFont="1" applyFill="1" applyBorder="1" applyAlignment="1">
      <alignment horizontal="center"/>
    </xf>
    <xf numFmtId="167" fontId="15" fillId="10" borderId="45" xfId="2" applyNumberFormat="1" applyFont="1" applyFill="1" applyBorder="1" applyAlignment="1">
      <alignment horizontal="left"/>
    </xf>
    <xf numFmtId="0" fontId="35" fillId="9" borderId="46" xfId="0" applyNumberFormat="1" applyFont="1" applyFill="1" applyBorder="1" applyAlignment="1">
      <alignment horizontal="center"/>
    </xf>
    <xf numFmtId="0" fontId="4" fillId="9" borderId="47" xfId="0" applyNumberFormat="1" applyFont="1" applyFill="1" applyBorder="1" applyAlignment="1">
      <alignment horizontal="center"/>
    </xf>
    <xf numFmtId="0" fontId="4" fillId="9" borderId="50" xfId="0" applyNumberFormat="1" applyFont="1" applyFill="1" applyBorder="1" applyAlignment="1">
      <alignment horizontal="center"/>
    </xf>
    <xf numFmtId="0" fontId="4" fillId="6" borderId="0" xfId="0" applyNumberFormat="1" applyFont="1" applyFill="1" applyBorder="1" applyAlignment="1">
      <alignment horizontal="center"/>
    </xf>
    <xf numFmtId="0" fontId="32" fillId="6" borderId="0" xfId="0" applyFont="1" applyFill="1"/>
    <xf numFmtId="0" fontId="35" fillId="9" borderId="51" xfId="0" applyNumberFormat="1" applyFont="1" applyFill="1" applyBorder="1" applyAlignment="1">
      <alignment horizontal="center"/>
    </xf>
    <xf numFmtId="0" fontId="4" fillId="9" borderId="48" xfId="0" applyNumberFormat="1" applyFont="1" applyFill="1" applyBorder="1" applyAlignment="1">
      <alignment horizontal="center"/>
    </xf>
    <xf numFmtId="0" fontId="4" fillId="9" borderId="52" xfId="0" applyNumberFormat="1" applyFont="1" applyFill="1" applyBorder="1" applyAlignment="1">
      <alignment horizontal="center"/>
    </xf>
    <xf numFmtId="4" fontId="24" fillId="0" borderId="31" xfId="0" applyNumberFormat="1" applyFont="1" applyFill="1" applyBorder="1" applyAlignment="1">
      <alignment horizontal="center" vertical="center" wrapText="1"/>
    </xf>
    <xf numFmtId="4" fontId="27" fillId="12" borderId="31" xfId="0" applyNumberFormat="1" applyFont="1" applyFill="1" applyBorder="1" applyAlignment="1">
      <alignment horizontal="center" vertical="top" wrapText="1"/>
    </xf>
    <xf numFmtId="0" fontId="6" fillId="7" borderId="30" xfId="0" applyFont="1" applyFill="1" applyBorder="1" applyAlignment="1">
      <alignment horizontal="center"/>
    </xf>
    <xf numFmtId="0" fontId="6" fillId="7" borderId="29" xfId="0" applyFont="1" applyFill="1" applyBorder="1" applyAlignment="1">
      <alignment horizontal="center"/>
    </xf>
    <xf numFmtId="0" fontId="6" fillId="7" borderId="22" xfId="0" applyFont="1" applyFill="1" applyBorder="1" applyAlignment="1">
      <alignment horizontal="center"/>
    </xf>
    <xf numFmtId="0" fontId="23" fillId="0" borderId="36" xfId="0" applyFont="1" applyBorder="1" applyAlignment="1">
      <alignment horizontal="center" vertical="center" wrapText="1"/>
    </xf>
    <xf numFmtId="4" fontId="26" fillId="8" borderId="36" xfId="0" applyNumberFormat="1" applyFont="1" applyFill="1" applyBorder="1" applyAlignment="1">
      <alignment horizontal="center" vertical="top" wrapText="1"/>
    </xf>
    <xf numFmtId="164" fontId="15" fillId="9" borderId="53" xfId="0" applyNumberFormat="1" applyFont="1" applyFill="1" applyBorder="1"/>
    <xf numFmtId="0" fontId="35" fillId="9" borderId="54" xfId="0" applyNumberFormat="1" applyFont="1" applyFill="1" applyBorder="1" applyAlignment="1">
      <alignment horizontal="center"/>
    </xf>
    <xf numFmtId="164" fontId="15" fillId="9" borderId="55" xfId="0" applyNumberFormat="1" applyFont="1" applyFill="1" applyBorder="1"/>
    <xf numFmtId="0" fontId="4" fillId="9" borderId="56" xfId="0" applyNumberFormat="1" applyFont="1" applyFill="1" applyBorder="1" applyAlignment="1">
      <alignment horizontal="center"/>
    </xf>
    <xf numFmtId="164" fontId="15" fillId="9" borderId="57" xfId="0" applyNumberFormat="1" applyFont="1" applyFill="1" applyBorder="1"/>
    <xf numFmtId="0" fontId="4" fillId="9" borderId="58" xfId="0" applyNumberFormat="1" applyFont="1" applyFill="1" applyBorder="1" applyAlignment="1">
      <alignment horizontal="center"/>
    </xf>
    <xf numFmtId="164" fontId="15" fillId="9" borderId="14" xfId="0" applyNumberFormat="1" applyFont="1" applyFill="1" applyBorder="1"/>
    <xf numFmtId="0" fontId="4" fillId="9" borderId="59" xfId="0" applyNumberFormat="1" applyFont="1" applyFill="1" applyBorder="1" applyAlignment="1">
      <alignment horizontal="center"/>
    </xf>
    <xf numFmtId="0" fontId="4" fillId="9" borderId="49" xfId="0" applyNumberFormat="1" applyFont="1" applyFill="1" applyBorder="1" applyAlignment="1">
      <alignment horizontal="center"/>
    </xf>
    <xf numFmtId="0" fontId="4" fillId="9" borderId="60" xfId="0" applyNumberFormat="1" applyFont="1" applyFill="1" applyBorder="1" applyAlignment="1">
      <alignment horizontal="center"/>
    </xf>
    <xf numFmtId="0" fontId="24" fillId="6" borderId="0" xfId="0" applyFont="1" applyFill="1" applyBorder="1" applyAlignment="1">
      <alignment vertical="center" wrapText="1"/>
    </xf>
    <xf numFmtId="4" fontId="31" fillId="12" borderId="32" xfId="0" quotePrefix="1" applyNumberFormat="1" applyFont="1" applyFill="1" applyBorder="1" applyAlignment="1">
      <alignment horizontal="center" vertical="top" wrapText="1"/>
    </xf>
    <xf numFmtId="0" fontId="17" fillId="12" borderId="31" xfId="0" applyFont="1" applyFill="1" applyBorder="1" applyAlignment="1">
      <alignment horizontal="center" vertical="top" wrapText="1"/>
    </xf>
    <xf numFmtId="37" fontId="17" fillId="12" borderId="31" xfId="1" quotePrefix="1" applyNumberFormat="1" applyFont="1" applyFill="1" applyBorder="1" applyAlignment="1">
      <alignment horizontal="center" vertical="top" wrapText="1"/>
    </xf>
    <xf numFmtId="1" fontId="22" fillId="10" borderId="38" xfId="3" applyNumberFormat="1" applyFont="1" applyFill="1" applyBorder="1" applyAlignment="1">
      <alignment horizontal="center"/>
    </xf>
    <xf numFmtId="1" fontId="22" fillId="10" borderId="22" xfId="3" applyNumberFormat="1" applyFont="1" applyFill="1" applyBorder="1" applyAlignment="1">
      <alignment horizontal="center"/>
    </xf>
    <xf numFmtId="0" fontId="34" fillId="6" borderId="0" xfId="0" applyFont="1" applyFill="1" applyAlignment="1"/>
    <xf numFmtId="0" fontId="5" fillId="6" borderId="63" xfId="0" applyFont="1" applyFill="1" applyBorder="1"/>
    <xf numFmtId="1" fontId="6" fillId="9" borderId="0" xfId="0" applyNumberFormat="1" applyFont="1" applyFill="1" applyAlignment="1"/>
    <xf numFmtId="1" fontId="6" fillId="9" borderId="62" xfId="0" applyNumberFormat="1" applyFont="1" applyFill="1" applyBorder="1" applyAlignment="1"/>
    <xf numFmtId="1" fontId="6" fillId="9" borderId="0" xfId="0" applyNumberFormat="1" applyFont="1" applyFill="1" applyAlignment="1">
      <alignment horizontal="right" indent="1"/>
    </xf>
    <xf numFmtId="1" fontId="6" fillId="9" borderId="62" xfId="0" applyNumberFormat="1" applyFont="1" applyFill="1" applyBorder="1" applyAlignment="1">
      <alignment horizontal="right" indent="1"/>
    </xf>
    <xf numFmtId="0" fontId="30" fillId="8" borderId="27" xfId="0" applyFont="1" applyFill="1" applyBorder="1" applyAlignment="1">
      <alignment horizontal="center" vertical="center" textRotation="90" wrapText="1"/>
    </xf>
    <xf numFmtId="0" fontId="30" fillId="8" borderId="28" xfId="0" applyFont="1" applyFill="1" applyBorder="1" applyAlignment="1">
      <alignment horizontal="center" vertical="center" textRotation="90" wrapText="1"/>
    </xf>
    <xf numFmtId="0" fontId="30" fillId="8" borderId="22" xfId="0" applyFont="1" applyFill="1" applyBorder="1" applyAlignment="1">
      <alignment horizontal="center" vertical="center" textRotation="90" wrapText="1"/>
    </xf>
    <xf numFmtId="0" fontId="6" fillId="6" borderId="0" xfId="0" quotePrefix="1" applyFont="1" applyFill="1" applyAlignment="1" applyProtection="1">
      <alignment vertical="top" wrapText="1"/>
    </xf>
    <xf numFmtId="0" fontId="6" fillId="6" borderId="0" xfId="0" applyFont="1" applyFill="1" applyAlignment="1" applyProtection="1">
      <alignment vertical="top" wrapText="1" readingOrder="1"/>
    </xf>
    <xf numFmtId="0" fontId="19" fillId="6" borderId="0" xfId="0" applyFont="1" applyFill="1" applyAlignment="1">
      <alignment horizontal="center" vertical="center"/>
    </xf>
    <xf numFmtId="0" fontId="19" fillId="6" borderId="0" xfId="0" applyFont="1" applyFill="1" applyBorder="1" applyAlignment="1">
      <alignment horizontal="center" vertical="center"/>
    </xf>
    <xf numFmtId="0" fontId="11" fillId="0" borderId="8" xfId="0" applyFont="1" applyBorder="1" applyAlignment="1">
      <alignment horizontal="center" vertical="top"/>
    </xf>
    <xf numFmtId="0" fontId="9" fillId="0" borderId="0" xfId="0" applyFont="1" applyAlignment="1">
      <alignment horizontal="center"/>
    </xf>
    <xf numFmtId="4" fontId="10" fillId="0" borderId="0" xfId="0" applyNumberFormat="1" applyFont="1" applyAlignment="1">
      <alignment horizontal="center"/>
    </xf>
    <xf numFmtId="0" fontId="1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13" fillId="0" borderId="0" xfId="0" applyFont="1" applyAlignment="1">
      <alignment horizontal="center" vertical="top"/>
    </xf>
    <xf numFmtId="0" fontId="6" fillId="6" borderId="0" xfId="0" applyFont="1" applyFill="1" applyAlignment="1" applyProtection="1">
      <alignment vertical="top" wrapText="1"/>
    </xf>
    <xf numFmtId="0" fontId="15" fillId="6" borderId="0" xfId="0" applyFont="1" applyFill="1" applyAlignment="1">
      <alignment vertical="top"/>
    </xf>
    <xf numFmtId="0" fontId="6" fillId="6" borderId="0" xfId="0" applyFont="1" applyFill="1" applyAlignment="1" applyProtection="1">
      <alignment vertical="top" wrapText="1" readingOrder="1"/>
    </xf>
    <xf numFmtId="0" fontId="6" fillId="6" borderId="0" xfId="0" quotePrefix="1" applyFont="1" applyFill="1" applyAlignment="1" applyProtection="1">
      <alignment horizontal="left" vertical="top" wrapText="1" indent="1"/>
    </xf>
    <xf numFmtId="0" fontId="24" fillId="6" borderId="32" xfId="0" applyFont="1" applyFill="1" applyBorder="1" applyAlignment="1">
      <alignment horizontal="center" vertical="center" wrapText="1"/>
    </xf>
    <xf numFmtId="0" fontId="24" fillId="6" borderId="35" xfId="0" applyFont="1" applyFill="1" applyBorder="1" applyAlignment="1">
      <alignment horizontal="center" vertical="center" wrapText="1"/>
    </xf>
    <xf numFmtId="0" fontId="24" fillId="6" borderId="61" xfId="0" applyFont="1" applyFill="1" applyBorder="1" applyAlignment="1">
      <alignment horizontal="center" vertical="center" wrapText="1"/>
    </xf>
    <xf numFmtId="0" fontId="15" fillId="9" borderId="62" xfId="0" applyFont="1" applyFill="1" applyBorder="1" applyAlignment="1">
      <alignment horizontal="center" vertical="center"/>
    </xf>
    <xf numFmtId="168" fontId="15" fillId="9" borderId="62" xfId="0" applyNumberFormat="1" applyFont="1" applyFill="1" applyBorder="1" applyAlignment="1">
      <alignment horizontal="center" vertical="center"/>
    </xf>
    <xf numFmtId="165" fontId="6" fillId="9" borderId="62" xfId="0" applyNumberFormat="1" applyFont="1" applyFill="1" applyBorder="1" applyAlignment="1">
      <alignment horizontal="left"/>
    </xf>
    <xf numFmtId="165" fontId="15" fillId="10" borderId="62" xfId="0" applyNumberFormat="1" applyFont="1" applyFill="1" applyBorder="1" applyAlignment="1">
      <alignment horizontal="left"/>
    </xf>
    <xf numFmtId="0" fontId="5" fillId="6" borderId="0" xfId="0" applyFont="1" applyFill="1" applyAlignment="1">
      <alignment horizontal="center"/>
    </xf>
    <xf numFmtId="0" fontId="13" fillId="6" borderId="0" xfId="0" applyFont="1" applyFill="1" applyAlignment="1">
      <alignment horizontal="center" vertical="top" wrapText="1"/>
    </xf>
    <xf numFmtId="0" fontId="4" fillId="6" borderId="0" xfId="0" applyFont="1" applyFill="1" applyAlignment="1">
      <alignment horizontal="center"/>
    </xf>
    <xf numFmtId="0" fontId="36" fillId="6" borderId="0" xfId="0" applyFont="1" applyFill="1" applyAlignment="1" applyProtection="1">
      <alignment horizontal="left"/>
    </xf>
    <xf numFmtId="0" fontId="11" fillId="6" borderId="8" xfId="0" applyFont="1" applyFill="1" applyBorder="1" applyAlignment="1">
      <alignment horizontal="center" vertical="top"/>
    </xf>
    <xf numFmtId="37" fontId="14" fillId="0" borderId="32" xfId="1" applyNumberFormat="1" applyFont="1" applyBorder="1" applyAlignment="1">
      <alignment horizontal="center" vertical="center" wrapText="1"/>
    </xf>
    <xf numFmtId="37" fontId="14" fillId="0" borderId="35" xfId="1" applyNumberFormat="1" applyFont="1" applyBorder="1" applyAlignment="1">
      <alignment horizontal="center" vertical="center" wrapText="1"/>
    </xf>
    <xf numFmtId="37" fontId="14" fillId="0" borderId="33" xfId="1" applyNumberFormat="1" applyFont="1" applyBorder="1" applyAlignment="1">
      <alignment horizontal="center" vertical="center" wrapText="1"/>
    </xf>
    <xf numFmtId="4" fontId="24" fillId="0" borderId="37" xfId="0" applyNumberFormat="1" applyFont="1" applyFill="1" applyBorder="1" applyAlignment="1">
      <alignment horizontal="center" vertical="center" wrapText="1"/>
    </xf>
    <xf numFmtId="4" fontId="24" fillId="0" borderId="33" xfId="0" applyNumberFormat="1" applyFont="1" applyFill="1" applyBorder="1" applyAlignment="1">
      <alignment horizontal="center" vertical="center" wrapText="1"/>
    </xf>
  </cellXfs>
  <cellStyles count="5">
    <cellStyle name="Accent6" xfId="3" builtinId="49"/>
    <cellStyle name="Comma" xfId="1" builtinId="3"/>
    <cellStyle name="Currency" xfId="4" builtinId="4"/>
    <cellStyle name="Normal" xfId="0" builtinId="0"/>
    <cellStyle name="Percent" xfId="2" builtinId="5"/>
  </cellStyles>
  <dxfs count="0"/>
  <tableStyles count="0" defaultTableStyle="TableStyleMedium9" defaultPivotStyle="PivotStyleLight16"/>
  <colors>
    <mruColors>
      <color rgb="FFFFFF99"/>
      <color rgb="FFFFFF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23813</xdr:colOff>
          <xdr:row>0</xdr:row>
          <xdr:rowOff>28575</xdr:rowOff>
        </xdr:from>
        <xdr:to>
          <xdr:col>3</xdr:col>
          <xdr:colOff>709613</xdr:colOff>
          <xdr:row>0</xdr:row>
          <xdr:rowOff>357188</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33338</xdr:colOff>
          <xdr:row>0</xdr:row>
          <xdr:rowOff>0</xdr:rowOff>
        </xdr:from>
        <xdr:to>
          <xdr:col>3</xdr:col>
          <xdr:colOff>85725</xdr:colOff>
          <xdr:row>0</xdr:row>
          <xdr:rowOff>323850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8"/>
  <sheetViews>
    <sheetView topLeftCell="A24" workbookViewId="0">
      <selection activeCell="A29" sqref="A29:M32"/>
    </sheetView>
  </sheetViews>
  <sheetFormatPr defaultRowHeight="14.25" x14ac:dyDescent="0.45"/>
  <cols>
    <col min="1" max="1" width="5" customWidth="1"/>
    <col min="2" max="2" width="18.796875" customWidth="1"/>
    <col min="3" max="4" width="10.796875" customWidth="1"/>
    <col min="5" max="6" width="9.796875" customWidth="1"/>
    <col min="7" max="7" width="10.86328125" customWidth="1"/>
    <col min="8" max="8" width="14.19921875" customWidth="1"/>
    <col min="9" max="9" width="14.1328125" customWidth="1"/>
    <col min="10" max="10" width="14.19921875" customWidth="1"/>
    <col min="11" max="11" width="14.796875" customWidth="1"/>
    <col min="12" max="12" width="10.1328125" customWidth="1"/>
    <col min="13" max="13" width="4.46484375" customWidth="1"/>
    <col min="14" max="14" width="17.33203125" customWidth="1"/>
    <col min="15" max="16" width="6.6640625" customWidth="1"/>
  </cols>
  <sheetData>
    <row r="1" spans="1:17" s="4" customFormat="1" ht="40.25" customHeight="1" x14ac:dyDescent="0.5">
      <c r="A1" s="271" t="s">
        <v>9</v>
      </c>
      <c r="B1" s="271"/>
      <c r="C1" s="271"/>
      <c r="D1" s="271"/>
      <c r="E1" s="271"/>
      <c r="F1" s="271"/>
      <c r="G1" s="271"/>
      <c r="H1" s="271"/>
      <c r="I1" s="271"/>
      <c r="J1" s="271"/>
      <c r="K1" s="271"/>
      <c r="L1" s="271"/>
      <c r="M1" s="271"/>
      <c r="N1" s="3"/>
      <c r="O1" s="3"/>
      <c r="P1" s="3"/>
    </row>
    <row r="2" spans="1:17" s="4" customFormat="1" ht="13.5" x14ac:dyDescent="0.35">
      <c r="A2" s="272" t="s">
        <v>10</v>
      </c>
      <c r="B2" s="272"/>
      <c r="C2" s="272"/>
      <c r="D2" s="272"/>
      <c r="E2" s="272"/>
      <c r="F2" s="272"/>
      <c r="G2" s="272"/>
      <c r="H2" s="272"/>
      <c r="I2" s="272"/>
      <c r="J2" s="272"/>
      <c r="K2" s="272"/>
      <c r="L2" s="272"/>
      <c r="M2" s="272"/>
      <c r="N2" s="3"/>
      <c r="O2" s="3"/>
      <c r="P2" s="3"/>
    </row>
    <row r="3" spans="1:17" s="4" customFormat="1" ht="13.5" x14ac:dyDescent="0.35">
      <c r="A3" s="272" t="s">
        <v>22</v>
      </c>
      <c r="B3" s="272"/>
      <c r="C3" s="272"/>
      <c r="D3" s="272"/>
      <c r="E3" s="272"/>
      <c r="F3" s="272"/>
      <c r="G3" s="272"/>
      <c r="H3" s="272"/>
      <c r="I3" s="272"/>
      <c r="J3" s="272"/>
      <c r="K3" s="272"/>
      <c r="L3" s="272"/>
      <c r="M3" s="272"/>
      <c r="N3" s="3"/>
      <c r="O3" s="3"/>
      <c r="P3" s="3"/>
      <c r="Q3" s="5"/>
    </row>
    <row r="4" spans="1:17" s="4" customFormat="1" ht="7.25" customHeight="1" x14ac:dyDescent="0.35">
      <c r="A4" s="273"/>
      <c r="B4" s="273"/>
      <c r="C4" s="273"/>
      <c r="D4" s="273"/>
      <c r="E4" s="273"/>
      <c r="F4" s="273"/>
      <c r="G4" s="273"/>
      <c r="H4" s="273"/>
      <c r="I4" s="273"/>
      <c r="J4" s="273"/>
      <c r="K4" s="273"/>
      <c r="L4" s="273"/>
      <c r="M4" s="273"/>
      <c r="N4" s="85"/>
      <c r="O4" s="85"/>
      <c r="P4" s="6"/>
    </row>
    <row r="5" spans="1:17" s="4" customFormat="1" ht="17.649999999999999" x14ac:dyDescent="0.35">
      <c r="A5" s="274" t="s">
        <v>11</v>
      </c>
      <c r="B5" s="274"/>
      <c r="C5" s="274"/>
      <c r="D5" s="274"/>
      <c r="E5" s="274"/>
      <c r="F5" s="274"/>
      <c r="G5" s="274"/>
      <c r="H5" s="274"/>
      <c r="I5" s="274"/>
      <c r="J5" s="274"/>
      <c r="K5" s="274"/>
      <c r="L5" s="274"/>
      <c r="M5" s="274"/>
      <c r="N5" s="7"/>
      <c r="O5" s="7"/>
      <c r="P5" s="7"/>
    </row>
    <row r="6" spans="1:17" s="4" customFormat="1" ht="17.649999999999999" x14ac:dyDescent="0.35">
      <c r="A6" s="274" t="s">
        <v>23</v>
      </c>
      <c r="B6" s="274"/>
      <c r="C6" s="274"/>
      <c r="D6" s="274"/>
      <c r="E6" s="274"/>
      <c r="F6" s="274"/>
      <c r="G6" s="274"/>
      <c r="H6" s="274"/>
      <c r="I6" s="274"/>
      <c r="J6" s="274"/>
      <c r="K6" s="274"/>
      <c r="L6" s="274"/>
      <c r="M6" s="274"/>
      <c r="N6" s="7"/>
      <c r="O6" s="7"/>
      <c r="P6" s="7"/>
    </row>
    <row r="7" spans="1:17" s="4" customFormat="1" ht="8.4499999999999993" customHeight="1" x14ac:dyDescent="0.35"/>
    <row r="8" spans="1:17" s="4" customFormat="1" ht="13.5" x14ac:dyDescent="0.35">
      <c r="A8" s="8" t="s">
        <v>4</v>
      </c>
      <c r="C8" s="9" t="s">
        <v>1</v>
      </c>
      <c r="D8" s="9"/>
      <c r="E8" s="9"/>
      <c r="F8" s="9"/>
      <c r="G8" s="10"/>
      <c r="H8" s="10"/>
      <c r="I8" s="10"/>
      <c r="J8" s="10"/>
      <c r="K8" s="10"/>
      <c r="L8" s="9"/>
      <c r="M8" s="9"/>
    </row>
    <row r="9" spans="1:17" s="4" customFormat="1" ht="13.5" x14ac:dyDescent="0.35">
      <c r="C9" s="11" t="s">
        <v>17</v>
      </c>
      <c r="D9" s="12"/>
      <c r="E9" s="12"/>
      <c r="F9" s="12"/>
      <c r="G9" s="12"/>
      <c r="H9" s="12"/>
      <c r="I9" s="12"/>
      <c r="J9" s="12"/>
      <c r="K9" s="12"/>
      <c r="L9" s="12"/>
      <c r="M9" s="12"/>
      <c r="N9" s="5"/>
    </row>
    <row r="10" spans="1:17" s="4" customFormat="1" ht="13.5" x14ac:dyDescent="0.35">
      <c r="C10" s="13" t="s">
        <v>15</v>
      </c>
      <c r="D10" s="14"/>
      <c r="E10" s="14"/>
      <c r="F10" s="14"/>
      <c r="G10" s="14"/>
      <c r="H10" s="14"/>
      <c r="I10" s="14"/>
      <c r="J10" s="14"/>
      <c r="K10" s="14"/>
      <c r="L10" s="14"/>
      <c r="M10" s="13"/>
      <c r="N10" s="5"/>
      <c r="O10" s="5"/>
    </row>
    <row r="11" spans="1:17" s="4" customFormat="1" ht="13.5" x14ac:dyDescent="0.35"/>
    <row r="12" spans="1:17" s="4" customFormat="1" ht="17.649999999999999" x14ac:dyDescent="0.5">
      <c r="A12" s="269" t="s">
        <v>3</v>
      </c>
      <c r="B12" s="269"/>
      <c r="C12" s="269"/>
      <c r="D12" s="269"/>
      <c r="E12" s="269"/>
      <c r="F12" s="269"/>
      <c r="G12" s="269"/>
      <c r="H12" s="269"/>
      <c r="I12" s="269"/>
      <c r="J12" s="269"/>
      <c r="K12" s="269"/>
      <c r="L12" s="269"/>
      <c r="M12" s="269"/>
      <c r="N12" s="84"/>
    </row>
    <row r="13" spans="1:17" s="4" customFormat="1" ht="13.5" x14ac:dyDescent="0.35">
      <c r="I13" s="15" t="s">
        <v>16</v>
      </c>
      <c r="J13" s="82">
        <v>80</v>
      </c>
    </row>
    <row r="14" spans="1:17" s="4" customFormat="1" ht="13.5" x14ac:dyDescent="0.35">
      <c r="I14" s="16"/>
      <c r="J14" s="16"/>
      <c r="K14" s="17" t="s">
        <v>33</v>
      </c>
      <c r="L14" s="18">
        <f>MAX(G20:G27)</f>
        <v>0.13</v>
      </c>
    </row>
    <row r="15" spans="1:17" s="4" customFormat="1" ht="13.5" x14ac:dyDescent="0.35">
      <c r="I15" s="16"/>
      <c r="J15" s="16"/>
      <c r="K15" s="17" t="s">
        <v>35</v>
      </c>
      <c r="L15" s="19">
        <f>AVERAGE(G20:G27)</f>
        <v>0.11124999999999999</v>
      </c>
    </row>
    <row r="16" spans="1:17" s="4" customFormat="1" ht="13.5" x14ac:dyDescent="0.35">
      <c r="H16" s="16"/>
      <c r="I16" s="16"/>
      <c r="J16" s="16"/>
      <c r="K16" s="20" t="s">
        <v>34</v>
      </c>
      <c r="L16" s="19">
        <f>MIN(G20:G27)</f>
        <v>0.09</v>
      </c>
    </row>
    <row r="17" spans="1:15" s="4" customFormat="1" ht="13.5" x14ac:dyDescent="0.35">
      <c r="A17" s="270" t="s">
        <v>19</v>
      </c>
      <c r="B17" s="270"/>
      <c r="C17" s="270"/>
      <c r="D17" s="270"/>
      <c r="E17" s="270"/>
      <c r="F17" s="270"/>
      <c r="G17" s="270"/>
      <c r="H17" s="270"/>
      <c r="I17" s="270"/>
      <c r="J17" s="270"/>
      <c r="K17" s="270"/>
      <c r="L17" s="270"/>
      <c r="M17" s="270"/>
      <c r="N17" s="83"/>
      <c r="O17" s="83"/>
    </row>
    <row r="18" spans="1:15" s="4" customFormat="1" ht="13.9" thickBot="1" x14ac:dyDescent="0.4">
      <c r="H18" s="21"/>
      <c r="I18" s="21"/>
      <c r="J18" s="21"/>
      <c r="K18" s="22"/>
      <c r="L18" s="23"/>
    </row>
    <row r="19" spans="1:15" s="4" customFormat="1" ht="100.25" customHeight="1" x14ac:dyDescent="0.35">
      <c r="A19" s="24" t="s">
        <v>0</v>
      </c>
      <c r="B19" s="25" t="s">
        <v>2</v>
      </c>
      <c r="C19" s="26" t="s">
        <v>31</v>
      </c>
      <c r="D19" s="26" t="s">
        <v>24</v>
      </c>
      <c r="E19" s="26" t="s">
        <v>25</v>
      </c>
      <c r="F19" s="26" t="s">
        <v>28</v>
      </c>
      <c r="G19" s="27" t="s">
        <v>37</v>
      </c>
      <c r="H19" s="27" t="s">
        <v>38</v>
      </c>
      <c r="I19" s="27" t="s">
        <v>36</v>
      </c>
      <c r="J19" s="27" t="s">
        <v>39</v>
      </c>
      <c r="K19" s="80" t="s">
        <v>40</v>
      </c>
      <c r="L19" s="28" t="s">
        <v>30</v>
      </c>
      <c r="M19" s="29" t="s">
        <v>18</v>
      </c>
      <c r="N19" s="2"/>
    </row>
    <row r="20" spans="1:15" s="4" customFormat="1" ht="13.5" x14ac:dyDescent="0.35">
      <c r="A20" s="30">
        <v>1</v>
      </c>
      <c r="B20" s="31" t="s">
        <v>5</v>
      </c>
      <c r="C20" s="32" t="s">
        <v>26</v>
      </c>
      <c r="D20" s="32">
        <v>295</v>
      </c>
      <c r="E20" s="33">
        <v>0</v>
      </c>
      <c r="F20" s="33">
        <f>SUM(D20:E20)</f>
        <v>295</v>
      </c>
      <c r="G20" s="34">
        <v>0.11</v>
      </c>
      <c r="H20" s="35">
        <f t="shared" ref="H20:H27" si="0">G20-L$16</f>
        <v>2.0000000000000004E-2</v>
      </c>
      <c r="I20" s="36">
        <f t="shared" ref="I20:I27" si="1">H20/L$15</f>
        <v>0.17977528089887646</v>
      </c>
      <c r="J20" s="37">
        <f t="shared" ref="J20:J27" si="2">I20*J$13</f>
        <v>14.382022471910116</v>
      </c>
      <c r="K20" s="38">
        <f t="shared" ref="K20:K27" si="3">IF(G20="","",IF(I20&gt;1,0,J$13-J20))</f>
        <v>65.617977528089881</v>
      </c>
      <c r="L20" s="39">
        <f>IF(OR(D20="",G20=""),"",IF(D20="","",K20+F20))</f>
        <v>360.61797752808991</v>
      </c>
      <c r="M20" s="40">
        <v>5</v>
      </c>
    </row>
    <row r="21" spans="1:15" s="4" customFormat="1" ht="13.9" thickBot="1" x14ac:dyDescent="0.4">
      <c r="A21" s="30">
        <v>2</v>
      </c>
      <c r="B21" s="41" t="s">
        <v>6</v>
      </c>
      <c r="C21" s="42" t="s">
        <v>26</v>
      </c>
      <c r="D21" s="42">
        <v>312</v>
      </c>
      <c r="E21" s="43">
        <v>0</v>
      </c>
      <c r="F21" s="43">
        <f t="shared" ref="F21:F27" si="4">SUM(D21:E21)</f>
        <v>312</v>
      </c>
      <c r="G21" s="44">
        <v>0.13</v>
      </c>
      <c r="H21" s="45">
        <f t="shared" si="0"/>
        <v>4.0000000000000008E-2</v>
      </c>
      <c r="I21" s="46">
        <f t="shared" si="1"/>
        <v>0.35955056179775291</v>
      </c>
      <c r="J21" s="47">
        <f t="shared" si="2"/>
        <v>28.764044943820231</v>
      </c>
      <c r="K21" s="48">
        <f t="shared" si="3"/>
        <v>51.235955056179769</v>
      </c>
      <c r="L21" s="49">
        <f>IF(OR(D21="",G21=""),"",IF(D21="","",K21+F21))</f>
        <v>363.23595505617976</v>
      </c>
      <c r="M21" s="50">
        <v>4</v>
      </c>
    </row>
    <row r="22" spans="1:15" s="4" customFormat="1" ht="13.9" thickBot="1" x14ac:dyDescent="0.4">
      <c r="A22" s="30">
        <v>3</v>
      </c>
      <c r="B22" s="41" t="s">
        <v>7</v>
      </c>
      <c r="C22" s="42" t="s">
        <v>27</v>
      </c>
      <c r="D22" s="51">
        <v>300</v>
      </c>
      <c r="E22" s="52">
        <f>D23*5%</f>
        <v>16.75</v>
      </c>
      <c r="F22" s="53">
        <f t="shared" si="4"/>
        <v>316.75</v>
      </c>
      <c r="G22" s="44">
        <v>0.1</v>
      </c>
      <c r="H22" s="45">
        <f t="shared" si="0"/>
        <v>1.0000000000000009E-2</v>
      </c>
      <c r="I22" s="46">
        <f t="shared" si="1"/>
        <v>8.9887640449438297E-2</v>
      </c>
      <c r="J22" s="47">
        <f t="shared" si="2"/>
        <v>7.191011235955064</v>
      </c>
      <c r="K22" s="48">
        <f t="shared" si="3"/>
        <v>72.80898876404494</v>
      </c>
      <c r="L22" s="49">
        <f>IF(OR(D22="",G22=""),"",IF(D22="","",K22+F22))</f>
        <v>389.55898876404495</v>
      </c>
      <c r="M22" s="50">
        <v>2</v>
      </c>
    </row>
    <row r="23" spans="1:15" s="4" customFormat="1" ht="13.9" thickBot="1" x14ac:dyDescent="0.4">
      <c r="A23" s="30">
        <v>4</v>
      </c>
      <c r="B23" s="41" t="s">
        <v>8</v>
      </c>
      <c r="C23" s="51" t="s">
        <v>26</v>
      </c>
      <c r="D23" s="54">
        <v>335</v>
      </c>
      <c r="E23" s="53">
        <v>0</v>
      </c>
      <c r="F23" s="43">
        <f t="shared" si="4"/>
        <v>335</v>
      </c>
      <c r="G23" s="44">
        <v>0.12</v>
      </c>
      <c r="H23" s="45">
        <f t="shared" si="0"/>
        <v>0.03</v>
      </c>
      <c r="I23" s="46">
        <f t="shared" si="1"/>
        <v>0.2696629213483146</v>
      </c>
      <c r="J23" s="47">
        <f t="shared" si="2"/>
        <v>21.573033707865168</v>
      </c>
      <c r="K23" s="48">
        <f t="shared" si="3"/>
        <v>58.426966292134836</v>
      </c>
      <c r="L23" s="48">
        <f t="shared" ref="L23:L27" si="5">IF(OR(D23="",G23=""),"",IF(D23="","",K23+F23))</f>
        <v>393.42696629213481</v>
      </c>
      <c r="M23" s="55">
        <v>1</v>
      </c>
    </row>
    <row r="24" spans="1:15" s="4" customFormat="1" ht="13.9" thickBot="1" x14ac:dyDescent="0.4">
      <c r="A24" s="30">
        <v>5</v>
      </c>
      <c r="B24" s="41" t="s">
        <v>12</v>
      </c>
      <c r="C24" s="42" t="s">
        <v>26</v>
      </c>
      <c r="D24" s="42">
        <v>276</v>
      </c>
      <c r="E24" s="43">
        <v>0</v>
      </c>
      <c r="F24" s="56">
        <f t="shared" si="4"/>
        <v>276</v>
      </c>
      <c r="G24" s="57">
        <v>0.09</v>
      </c>
      <c r="H24" s="58">
        <f t="shared" si="0"/>
        <v>0</v>
      </c>
      <c r="I24" s="46">
        <f t="shared" si="1"/>
        <v>0</v>
      </c>
      <c r="J24" s="47">
        <f t="shared" si="2"/>
        <v>0</v>
      </c>
      <c r="K24" s="48">
        <f t="shared" si="3"/>
        <v>80</v>
      </c>
      <c r="L24" s="49">
        <f t="shared" si="5"/>
        <v>356</v>
      </c>
      <c r="M24" s="50">
        <v>7</v>
      </c>
    </row>
    <row r="25" spans="1:15" s="4" customFormat="1" ht="13.5" x14ac:dyDescent="0.35">
      <c r="A25" s="30">
        <v>6</v>
      </c>
      <c r="B25" s="41" t="s">
        <v>13</v>
      </c>
      <c r="C25" s="42" t="s">
        <v>26</v>
      </c>
      <c r="D25" s="42">
        <v>285</v>
      </c>
      <c r="E25" s="43">
        <v>0</v>
      </c>
      <c r="F25" s="43">
        <f t="shared" si="4"/>
        <v>285</v>
      </c>
      <c r="G25" s="44">
        <v>9.9500000000000005E-2</v>
      </c>
      <c r="H25" s="45">
        <f t="shared" si="0"/>
        <v>9.5000000000000084E-3</v>
      </c>
      <c r="I25" s="46">
        <f t="shared" si="1"/>
        <v>8.5393258426966379E-2</v>
      </c>
      <c r="J25" s="47">
        <f t="shared" si="2"/>
        <v>6.8314606741573103</v>
      </c>
      <c r="K25" s="48">
        <f t="shared" si="3"/>
        <v>73.168539325842687</v>
      </c>
      <c r="L25" s="49">
        <f t="shared" si="5"/>
        <v>358.16853932584269</v>
      </c>
      <c r="M25" s="50">
        <v>6</v>
      </c>
    </row>
    <row r="26" spans="1:15" s="4" customFormat="1" ht="13.5" x14ac:dyDescent="0.35">
      <c r="A26" s="30">
        <v>7</v>
      </c>
      <c r="B26" s="41" t="s">
        <v>14</v>
      </c>
      <c r="C26" s="42" t="s">
        <v>26</v>
      </c>
      <c r="D26" s="42">
        <v>305</v>
      </c>
      <c r="E26" s="43">
        <v>0</v>
      </c>
      <c r="F26" s="43">
        <f t="shared" si="4"/>
        <v>305</v>
      </c>
      <c r="G26" s="44">
        <v>0.115</v>
      </c>
      <c r="H26" s="45">
        <f t="shared" si="0"/>
        <v>2.5000000000000008E-2</v>
      </c>
      <c r="I26" s="46">
        <f t="shared" si="1"/>
        <v>0.22471910112359561</v>
      </c>
      <c r="J26" s="47">
        <f t="shared" si="2"/>
        <v>17.977528089887649</v>
      </c>
      <c r="K26" s="48">
        <f t="shared" si="3"/>
        <v>62.022471910112351</v>
      </c>
      <c r="L26" s="49">
        <f t="shared" si="5"/>
        <v>367.02247191011236</v>
      </c>
      <c r="M26" s="50">
        <v>3</v>
      </c>
    </row>
    <row r="27" spans="1:15" s="4" customFormat="1" ht="13.9" thickBot="1" x14ac:dyDescent="0.4">
      <c r="A27" s="59">
        <v>8</v>
      </c>
      <c r="B27" s="60" t="s">
        <v>29</v>
      </c>
      <c r="C27" s="61" t="s">
        <v>26</v>
      </c>
      <c r="D27" s="61">
        <v>265</v>
      </c>
      <c r="E27" s="62">
        <v>0</v>
      </c>
      <c r="F27" s="62">
        <f t="shared" si="4"/>
        <v>265</v>
      </c>
      <c r="G27" s="63">
        <v>0.1255</v>
      </c>
      <c r="H27" s="64">
        <f t="shared" si="0"/>
        <v>3.5500000000000004E-2</v>
      </c>
      <c r="I27" s="65">
        <f t="shared" si="1"/>
        <v>0.31910112359550569</v>
      </c>
      <c r="J27" s="66">
        <f t="shared" si="2"/>
        <v>25.528089887640455</v>
      </c>
      <c r="K27" s="67">
        <f t="shared" si="3"/>
        <v>54.471910112359545</v>
      </c>
      <c r="L27" s="68">
        <f t="shared" si="5"/>
        <v>319.47191011235952</v>
      </c>
      <c r="M27" s="69">
        <v>8</v>
      </c>
    </row>
    <row r="28" spans="1:15" s="4" customFormat="1" ht="13.9" thickBot="1" x14ac:dyDescent="0.4"/>
    <row r="29" spans="1:15" s="4" customFormat="1" ht="13.5" x14ac:dyDescent="0.35">
      <c r="A29" s="92" t="s">
        <v>32</v>
      </c>
      <c r="B29" s="92"/>
      <c r="C29" s="70"/>
      <c r="D29" s="70"/>
      <c r="E29" s="70"/>
      <c r="F29" s="70"/>
      <c r="G29" s="70"/>
      <c r="H29" s="70"/>
      <c r="I29" s="70"/>
      <c r="J29" s="71"/>
      <c r="K29" s="71"/>
      <c r="L29" s="71"/>
      <c r="M29" s="72"/>
    </row>
    <row r="30" spans="1:15" s="4" customFormat="1" ht="13.5" x14ac:dyDescent="0.35">
      <c r="A30" s="93"/>
      <c r="B30" s="79"/>
      <c r="C30" s="73"/>
      <c r="D30" s="73"/>
      <c r="E30" s="73"/>
      <c r="F30" s="73"/>
      <c r="G30" s="73"/>
      <c r="H30" s="73"/>
      <c r="I30" s="73"/>
      <c r="J30" s="74"/>
      <c r="K30" s="74"/>
      <c r="L30" s="74"/>
      <c r="M30" s="75"/>
    </row>
    <row r="31" spans="1:15" s="4" customFormat="1" ht="13.5" x14ac:dyDescent="0.35">
      <c r="A31" s="93"/>
      <c r="B31" s="95"/>
      <c r="C31" s="76"/>
      <c r="D31" s="76"/>
      <c r="E31" s="76"/>
      <c r="F31" s="73"/>
      <c r="G31" s="73"/>
      <c r="H31" s="76"/>
      <c r="I31" s="76"/>
      <c r="J31" s="77"/>
      <c r="K31" s="77"/>
      <c r="L31" s="74"/>
      <c r="M31" s="75"/>
    </row>
    <row r="32" spans="1:15" s="4" customFormat="1" ht="15" customHeight="1" thickBot="1" x14ac:dyDescent="0.4">
      <c r="A32" s="94"/>
      <c r="B32" s="268" t="s">
        <v>20</v>
      </c>
      <c r="C32" s="268"/>
      <c r="D32" s="268"/>
      <c r="E32" s="268"/>
      <c r="F32" s="78"/>
      <c r="G32" s="78"/>
      <c r="H32" s="268" t="s">
        <v>21</v>
      </c>
      <c r="I32" s="268"/>
      <c r="J32" s="268"/>
      <c r="K32" s="268"/>
      <c r="L32" s="78"/>
      <c r="M32" s="81"/>
    </row>
    <row r="33" spans="2:16" s="4" customFormat="1" ht="13.5" x14ac:dyDescent="0.35">
      <c r="B33" s="73"/>
      <c r="C33" s="87"/>
      <c r="D33" s="87"/>
      <c r="E33" s="87"/>
      <c r="F33" s="87"/>
      <c r="G33" s="87"/>
      <c r="H33" s="88"/>
      <c r="I33" s="87"/>
      <c r="J33" s="87"/>
      <c r="K33" s="87"/>
      <c r="L33" s="87"/>
      <c r="M33" s="88"/>
    </row>
    <row r="34" spans="2:16" s="4" customFormat="1" ht="13.5" x14ac:dyDescent="0.35">
      <c r="B34" s="73"/>
      <c r="C34" s="87"/>
      <c r="D34" s="87"/>
      <c r="E34" s="87"/>
      <c r="F34" s="87"/>
      <c r="G34" s="87"/>
      <c r="H34" s="88"/>
      <c r="I34" s="87"/>
      <c r="J34" s="87"/>
      <c r="K34" s="87"/>
      <c r="L34" s="87"/>
      <c r="M34" s="88"/>
    </row>
    <row r="35" spans="2:16" s="4" customFormat="1" ht="13.5" x14ac:dyDescent="0.35">
      <c r="B35" s="73"/>
      <c r="C35" s="87"/>
      <c r="D35" s="87"/>
      <c r="E35" s="87"/>
      <c r="F35" s="87"/>
      <c r="G35" s="87"/>
      <c r="H35" s="88"/>
      <c r="I35" s="87"/>
      <c r="J35" s="87"/>
      <c r="K35" s="87"/>
      <c r="L35" s="87"/>
      <c r="M35" s="88"/>
    </row>
    <row r="36" spans="2:16" s="4" customFormat="1" ht="13.5" x14ac:dyDescent="0.35">
      <c r="D36" s="79"/>
      <c r="E36" s="79"/>
      <c r="F36" s="79"/>
      <c r="G36" s="73"/>
      <c r="H36" s="73"/>
      <c r="I36" s="73"/>
      <c r="J36" s="73"/>
      <c r="K36" s="73"/>
      <c r="L36" s="74"/>
      <c r="M36" s="74"/>
      <c r="N36" s="74"/>
      <c r="O36" s="73"/>
      <c r="P36" s="73"/>
    </row>
    <row r="37" spans="2:16" s="4" customFormat="1" ht="12" customHeight="1" x14ac:dyDescent="0.35">
      <c r="D37" s="79"/>
      <c r="E37" s="79"/>
      <c r="F37" s="79"/>
      <c r="G37" s="73"/>
      <c r="H37" s="73"/>
      <c r="I37" s="73"/>
      <c r="J37" s="73"/>
      <c r="K37" s="73"/>
      <c r="L37" s="86"/>
      <c r="M37" s="89" t="s">
        <v>41</v>
      </c>
      <c r="N37" s="74"/>
      <c r="O37" s="73"/>
      <c r="P37" s="73"/>
    </row>
    <row r="38" spans="2:16" s="4" customFormat="1" ht="10.25" customHeight="1" x14ac:dyDescent="0.35">
      <c r="D38" s="79"/>
      <c r="E38" s="79"/>
      <c r="F38" s="79"/>
      <c r="G38" s="73"/>
      <c r="H38" s="73"/>
      <c r="I38" s="73"/>
      <c r="J38" s="73"/>
      <c r="K38" s="73"/>
      <c r="L38" s="91"/>
      <c r="M38" s="90" t="s">
        <v>42</v>
      </c>
      <c r="N38" s="74"/>
      <c r="O38" s="73"/>
      <c r="P38" s="73"/>
    </row>
  </sheetData>
  <mergeCells count="10">
    <mergeCell ref="H32:K32"/>
    <mergeCell ref="B32:E32"/>
    <mergeCell ref="A12:M12"/>
    <mergeCell ref="A17:M17"/>
    <mergeCell ref="A1:M1"/>
    <mergeCell ref="A2:M2"/>
    <mergeCell ref="A3:M3"/>
    <mergeCell ref="A4:M4"/>
    <mergeCell ref="A5:M5"/>
    <mergeCell ref="A6:M6"/>
  </mergeCells>
  <printOptions horizontalCentered="1"/>
  <pageMargins left="0.5" right="0.5" top="0.7" bottom="0.7" header="0.3" footer="0.3"/>
  <pageSetup scale="78" orientation="landscape" r:id="rId1"/>
  <drawing r:id="rId2"/>
  <legacyDrawing r:id="rId3"/>
  <oleObjects>
    <mc:AlternateContent xmlns:mc="http://schemas.openxmlformats.org/markup-compatibility/2006">
      <mc:Choice Requires="x14">
        <oleObject progId="MSPhotoEd.3" shapeId="6145" r:id="rId4">
          <objectPr defaultSize="0" autoPict="0" r:id="rId5">
            <anchor moveWithCells="1" sizeWithCells="1">
              <from>
                <xdr:col>0</xdr:col>
                <xdr:colOff>23813</xdr:colOff>
                <xdr:row>0</xdr:row>
                <xdr:rowOff>28575</xdr:rowOff>
              </from>
              <to>
                <xdr:col>3</xdr:col>
                <xdr:colOff>709613</xdr:colOff>
                <xdr:row>0</xdr:row>
                <xdr:rowOff>357188</xdr:rowOff>
              </to>
            </anchor>
          </objectPr>
        </oleObject>
      </mc:Choice>
      <mc:Fallback>
        <oleObject progId="MSPhotoEd.3" shapeId="614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69"/>
  <sheetViews>
    <sheetView tabSelected="1" topLeftCell="A7" workbookViewId="0">
      <selection activeCell="B12" sqref="B12"/>
    </sheetView>
  </sheetViews>
  <sheetFormatPr defaultRowHeight="14.25" x14ac:dyDescent="0.45"/>
  <cols>
    <col min="1" max="1" width="14.3984375" customWidth="1"/>
    <col min="2" max="2" width="7.19921875" customWidth="1"/>
    <col min="3" max="3" width="7.86328125" customWidth="1"/>
    <col min="4" max="4" width="9.59765625" customWidth="1"/>
    <col min="5" max="5" width="7.19921875" customWidth="1"/>
    <col min="6" max="6" width="6.6640625" customWidth="1"/>
    <col min="7" max="9" width="6.9296875" customWidth="1"/>
    <col min="10" max="10" width="6.6640625" customWidth="1"/>
    <col min="11" max="11" width="6.59765625" customWidth="1"/>
    <col min="12" max="12" width="8.9296875" customWidth="1"/>
    <col min="13" max="13" width="7.796875" customWidth="1"/>
    <col min="14" max="14" width="8.796875" customWidth="1"/>
    <col min="15" max="15" width="8.1328125" customWidth="1"/>
    <col min="16" max="16" width="6.6640625" customWidth="1"/>
    <col min="17" max="17" width="9.1328125" customWidth="1"/>
    <col min="18" max="18" width="5.86328125" customWidth="1"/>
    <col min="19" max="19" width="6.73046875" customWidth="1"/>
    <col min="20" max="23" width="2.19921875" customWidth="1"/>
    <col min="24" max="24" width="3.59765625" customWidth="1"/>
    <col min="25" max="25" width="2.19921875" customWidth="1"/>
    <col min="26" max="27" width="2.53125" customWidth="1"/>
  </cols>
  <sheetData>
    <row r="1" spans="1:32" s="96" customFormat="1" ht="26.45" customHeight="1" x14ac:dyDescent="0.35">
      <c r="A1" s="288" t="s">
        <v>9</v>
      </c>
      <c r="B1" s="288"/>
      <c r="C1" s="288"/>
      <c r="D1" s="288"/>
      <c r="E1" s="288"/>
      <c r="F1" s="288"/>
      <c r="G1" s="288"/>
      <c r="H1" s="288"/>
      <c r="I1" s="288"/>
      <c r="J1" s="288"/>
      <c r="K1" s="288"/>
      <c r="L1" s="288"/>
      <c r="M1" s="288"/>
      <c r="N1" s="288"/>
      <c r="O1" s="288"/>
      <c r="P1" s="288"/>
      <c r="Q1" s="288"/>
      <c r="R1" s="288"/>
      <c r="S1" s="288"/>
      <c r="T1" s="288"/>
      <c r="U1" s="288"/>
      <c r="V1" s="288"/>
      <c r="W1" s="288"/>
      <c r="X1" s="288"/>
      <c r="Y1" s="288"/>
    </row>
    <row r="2" spans="1:32" s="96" customFormat="1" ht="13.5" x14ac:dyDescent="0.35">
      <c r="A2" s="288" t="s">
        <v>10</v>
      </c>
      <c r="B2" s="288"/>
      <c r="C2" s="288"/>
      <c r="D2" s="288"/>
      <c r="E2" s="288"/>
      <c r="F2" s="288"/>
      <c r="G2" s="288"/>
      <c r="H2" s="288"/>
      <c r="I2" s="288"/>
      <c r="J2" s="288"/>
      <c r="K2" s="288"/>
      <c r="L2" s="288"/>
      <c r="M2" s="288"/>
      <c r="N2" s="288"/>
      <c r="O2" s="288"/>
      <c r="P2" s="288"/>
      <c r="Q2" s="288"/>
      <c r="R2" s="288"/>
      <c r="S2" s="288"/>
      <c r="T2" s="288"/>
      <c r="U2" s="288"/>
      <c r="V2" s="288"/>
      <c r="W2" s="288"/>
      <c r="X2" s="288"/>
      <c r="Y2" s="288"/>
    </row>
    <row r="3" spans="1:32" s="96" customFormat="1" ht="13.5" x14ac:dyDescent="0.35">
      <c r="A3" s="288" t="s">
        <v>22</v>
      </c>
      <c r="B3" s="288"/>
      <c r="C3" s="288"/>
      <c r="D3" s="288"/>
      <c r="E3" s="288"/>
      <c r="F3" s="288"/>
      <c r="G3" s="288"/>
      <c r="H3" s="288"/>
      <c r="I3" s="288"/>
      <c r="J3" s="288"/>
      <c r="K3" s="288"/>
      <c r="L3" s="288"/>
      <c r="M3" s="288"/>
      <c r="N3" s="288"/>
      <c r="O3" s="288"/>
      <c r="P3" s="288"/>
      <c r="Q3" s="288"/>
      <c r="R3" s="288"/>
      <c r="S3" s="288"/>
      <c r="T3" s="288"/>
      <c r="U3" s="288"/>
      <c r="V3" s="288"/>
      <c r="W3" s="288"/>
      <c r="X3" s="288"/>
      <c r="Y3" s="288"/>
    </row>
    <row r="4" spans="1:32" s="96" customFormat="1" ht="7.25" customHeight="1" x14ac:dyDescent="0.35">
      <c r="A4" s="286"/>
      <c r="B4" s="286"/>
      <c r="C4" s="286"/>
      <c r="D4" s="286"/>
      <c r="E4" s="286"/>
      <c r="F4" s="286"/>
      <c r="G4" s="286"/>
      <c r="H4" s="286"/>
      <c r="I4" s="286"/>
      <c r="J4" s="286"/>
      <c r="K4" s="286"/>
      <c r="L4" s="286"/>
      <c r="M4" s="286"/>
      <c r="N4" s="286"/>
      <c r="O4" s="286"/>
      <c r="P4" s="286"/>
      <c r="Q4" s="286"/>
      <c r="R4" s="286"/>
      <c r="S4" s="286"/>
    </row>
    <row r="5" spans="1:32" s="96" customFormat="1" ht="17.649999999999999" customHeight="1" x14ac:dyDescent="0.35">
      <c r="A5" s="287" t="s">
        <v>131</v>
      </c>
      <c r="B5" s="287"/>
      <c r="C5" s="287"/>
      <c r="D5" s="287"/>
      <c r="E5" s="287"/>
      <c r="F5" s="287"/>
      <c r="G5" s="287"/>
      <c r="H5" s="287"/>
      <c r="I5" s="287"/>
      <c r="J5" s="287"/>
      <c r="K5" s="287"/>
      <c r="L5" s="287"/>
      <c r="M5" s="287"/>
      <c r="N5" s="287"/>
      <c r="O5" s="287"/>
      <c r="P5" s="287"/>
      <c r="Q5" s="287"/>
      <c r="R5" s="287"/>
      <c r="S5" s="287"/>
      <c r="T5" s="287"/>
      <c r="U5" s="287"/>
      <c r="V5" s="287"/>
      <c r="W5" s="287"/>
      <c r="X5" s="287"/>
      <c r="Y5" s="287"/>
    </row>
    <row r="6" spans="1:32" s="96" customFormat="1" ht="17.649999999999999" customHeight="1" x14ac:dyDescent="0.35">
      <c r="A6" s="287"/>
      <c r="B6" s="287"/>
      <c r="C6" s="287"/>
      <c r="D6" s="287"/>
      <c r="E6" s="287"/>
      <c r="F6" s="287"/>
      <c r="G6" s="287"/>
      <c r="H6" s="287"/>
      <c r="I6" s="287"/>
      <c r="J6" s="287"/>
      <c r="K6" s="287"/>
      <c r="L6" s="287"/>
      <c r="M6" s="287"/>
      <c r="N6" s="287"/>
      <c r="O6" s="287"/>
      <c r="P6" s="287"/>
      <c r="Q6" s="287"/>
      <c r="R6" s="287"/>
      <c r="S6" s="287"/>
      <c r="T6" s="287"/>
      <c r="U6" s="287"/>
      <c r="V6" s="287"/>
      <c r="W6" s="287"/>
      <c r="X6" s="287"/>
      <c r="Y6" s="287"/>
    </row>
    <row r="7" spans="1:32" s="4" customFormat="1" ht="8.4499999999999993" customHeight="1" x14ac:dyDescent="0.35">
      <c r="A7" s="96"/>
      <c r="B7" s="129"/>
      <c r="C7" s="129"/>
      <c r="D7" s="129"/>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row>
    <row r="8" spans="1:32" s="4" customFormat="1" ht="13.5" x14ac:dyDescent="0.35">
      <c r="A8" s="96"/>
      <c r="B8" s="256"/>
      <c r="C8" s="256"/>
      <c r="D8" s="256"/>
      <c r="E8" s="96"/>
      <c r="F8" s="96"/>
      <c r="G8" s="96"/>
      <c r="H8" s="96"/>
      <c r="I8" s="129"/>
      <c r="J8" s="134" t="s">
        <v>58</v>
      </c>
      <c r="K8" s="222"/>
      <c r="L8" s="158"/>
      <c r="M8" s="96"/>
      <c r="N8" s="96"/>
      <c r="O8" s="97"/>
      <c r="P8" s="96"/>
      <c r="Q8" s="96"/>
      <c r="R8" s="96"/>
      <c r="S8" s="96"/>
      <c r="T8" s="96"/>
      <c r="U8" s="96"/>
      <c r="V8" s="96"/>
      <c r="W8" s="96"/>
      <c r="X8" s="96"/>
      <c r="Y8" s="96"/>
      <c r="Z8" s="96"/>
      <c r="AA8" s="96"/>
      <c r="AB8" s="96"/>
      <c r="AC8" s="96"/>
      <c r="AD8" s="96"/>
      <c r="AE8" s="96"/>
      <c r="AF8" s="96"/>
    </row>
    <row r="9" spans="1:32" s="4" customFormat="1" ht="13.5" x14ac:dyDescent="0.35">
      <c r="A9" s="168" t="s">
        <v>72</v>
      </c>
      <c r="B9" s="282" t="s">
        <v>81</v>
      </c>
      <c r="C9" s="282"/>
      <c r="D9" s="282"/>
      <c r="E9" s="96"/>
      <c r="F9" s="96"/>
      <c r="G9" s="96"/>
      <c r="H9" s="96"/>
      <c r="I9" s="144" t="s">
        <v>48</v>
      </c>
      <c r="J9" s="259">
        <v>380</v>
      </c>
      <c r="K9" s="257"/>
      <c r="L9" s="124"/>
      <c r="M9" s="96"/>
      <c r="N9" s="208" t="s">
        <v>103</v>
      </c>
      <c r="O9" s="96"/>
      <c r="P9" s="96"/>
      <c r="Q9" s="96"/>
      <c r="R9" s="96"/>
      <c r="S9" s="96"/>
      <c r="T9" s="96"/>
      <c r="U9" s="96"/>
      <c r="V9" s="96"/>
      <c r="W9" s="96"/>
      <c r="X9" s="96"/>
      <c r="Y9" s="96"/>
      <c r="Z9" s="96"/>
      <c r="AA9" s="96"/>
      <c r="AB9" s="96"/>
      <c r="AC9" s="96"/>
      <c r="AD9" s="96"/>
      <c r="AE9" s="96"/>
      <c r="AF9" s="96"/>
    </row>
    <row r="10" spans="1:32" s="4" customFormat="1" ht="13.5" x14ac:dyDescent="0.35">
      <c r="A10" s="168" t="s">
        <v>71</v>
      </c>
      <c r="B10" s="282" t="s">
        <v>84</v>
      </c>
      <c r="C10" s="282"/>
      <c r="D10" s="282"/>
      <c r="E10" s="96"/>
      <c r="F10" s="96"/>
      <c r="G10" s="96"/>
      <c r="H10" s="96"/>
      <c r="I10" s="144" t="s">
        <v>43</v>
      </c>
      <c r="J10" s="260">
        <v>80</v>
      </c>
      <c r="K10" s="258"/>
      <c r="L10" s="124"/>
      <c r="M10" s="96"/>
      <c r="N10" s="209" t="s">
        <v>104</v>
      </c>
      <c r="O10" s="96"/>
      <c r="P10" s="96"/>
      <c r="Q10" s="96"/>
      <c r="R10" s="96"/>
      <c r="S10" s="123"/>
      <c r="T10" s="96"/>
      <c r="U10" s="96"/>
      <c r="V10" s="96"/>
      <c r="W10" s="96"/>
      <c r="X10" s="96"/>
      <c r="Y10" s="96"/>
      <c r="Z10" s="96"/>
      <c r="AA10" s="96"/>
      <c r="AB10" s="96"/>
      <c r="AC10" s="96"/>
      <c r="AD10" s="96"/>
      <c r="AE10" s="96"/>
      <c r="AF10" s="96"/>
    </row>
    <row r="11" spans="1:32" s="4" customFormat="1" ht="13.5" x14ac:dyDescent="0.35">
      <c r="A11" s="168" t="s">
        <v>73</v>
      </c>
      <c r="B11" s="283">
        <v>43056</v>
      </c>
      <c r="C11" s="283"/>
      <c r="D11" s="283"/>
      <c r="E11" s="96"/>
      <c r="F11" s="96"/>
      <c r="G11" s="96"/>
      <c r="H11" s="96"/>
      <c r="I11" s="144" t="s">
        <v>44</v>
      </c>
      <c r="J11" s="260">
        <f>SUM(J9:J10)</f>
        <v>460</v>
      </c>
      <c r="K11" s="258"/>
      <c r="L11" s="96"/>
      <c r="M11" s="96"/>
      <c r="N11" s="255" t="s">
        <v>129</v>
      </c>
      <c r="O11" s="96"/>
      <c r="P11" s="96"/>
      <c r="Q11" s="96"/>
      <c r="R11" s="96"/>
      <c r="S11" s="96"/>
      <c r="T11" s="96"/>
      <c r="U11" s="96"/>
      <c r="V11" s="96"/>
      <c r="W11" s="96"/>
      <c r="X11" s="96"/>
      <c r="Y11" s="96"/>
      <c r="Z11" s="96"/>
      <c r="AA11" s="96"/>
      <c r="AB11" s="96"/>
      <c r="AC11" s="96"/>
      <c r="AD11" s="96"/>
      <c r="AE11" s="96"/>
      <c r="AF11" s="96"/>
    </row>
    <row r="12" spans="1:32" s="4" customFormat="1" ht="13.5" x14ac:dyDescent="0.35">
      <c r="A12" s="96"/>
      <c r="B12" s="96"/>
      <c r="C12" s="96"/>
      <c r="D12" s="96"/>
      <c r="E12" s="96"/>
      <c r="F12" s="96"/>
      <c r="G12" s="96"/>
      <c r="H12" s="96"/>
      <c r="I12" s="144" t="s">
        <v>102</v>
      </c>
      <c r="J12" s="260">
        <f>MAX(B19:B23)</f>
        <v>360</v>
      </c>
      <c r="K12" s="258"/>
      <c r="L12" s="125"/>
      <c r="M12" s="96"/>
      <c r="N12" s="154" t="s">
        <v>82</v>
      </c>
      <c r="O12" s="155"/>
      <c r="P12" s="155"/>
      <c r="Q12" s="155"/>
      <c r="R12" s="155"/>
      <c r="S12" s="155"/>
      <c r="T12" s="210"/>
      <c r="U12" s="210"/>
      <c r="V12" s="210"/>
      <c r="W12" s="210"/>
      <c r="X12" s="210"/>
      <c r="Y12" s="96"/>
      <c r="AA12" s="96"/>
      <c r="AB12" s="96"/>
      <c r="AC12" s="96"/>
      <c r="AD12" s="96"/>
      <c r="AE12" s="96"/>
      <c r="AF12" s="96"/>
    </row>
    <row r="13" spans="1:32" s="96" customFormat="1" ht="13.5" customHeight="1" x14ac:dyDescent="0.35">
      <c r="F13" s="128"/>
      <c r="G13" s="128"/>
      <c r="H13" s="98"/>
      <c r="I13" s="144" t="s">
        <v>47</v>
      </c>
      <c r="J13" s="284">
        <v>10000000</v>
      </c>
      <c r="K13" s="284"/>
      <c r="L13" s="98"/>
      <c r="N13" s="212" t="s">
        <v>128</v>
      </c>
      <c r="O13" s="213"/>
      <c r="P13" s="213"/>
      <c r="Q13" s="213"/>
      <c r="R13" s="213"/>
      <c r="S13" s="213"/>
      <c r="T13" s="211"/>
      <c r="U13" s="211"/>
      <c r="V13" s="211"/>
      <c r="W13" s="211"/>
      <c r="X13" s="211"/>
    </row>
    <row r="14" spans="1:32" s="96" customFormat="1" ht="13.5" customHeight="1" x14ac:dyDescent="0.35">
      <c r="F14" s="128"/>
      <c r="G14" s="128"/>
      <c r="H14" s="98"/>
      <c r="I14" s="135" t="s">
        <v>76</v>
      </c>
      <c r="J14" s="285">
        <f>AVERAGE(D19:D23)</f>
        <v>1064000</v>
      </c>
      <c r="K14" s="285"/>
      <c r="L14" s="98"/>
      <c r="N14" s="152" t="s">
        <v>115</v>
      </c>
      <c r="O14" s="153"/>
      <c r="P14" s="153"/>
      <c r="Q14" s="153"/>
      <c r="R14" s="153"/>
      <c r="S14" s="153"/>
      <c r="T14" s="214"/>
      <c r="U14" s="214"/>
      <c r="V14" s="214"/>
      <c r="W14" s="214"/>
      <c r="X14" s="214"/>
    </row>
    <row r="15" spans="1:32" s="4" customFormat="1" ht="13.5" x14ac:dyDescent="0.35">
      <c r="B15" s="127"/>
      <c r="C15" s="127"/>
      <c r="D15" s="127"/>
      <c r="F15" s="127"/>
      <c r="G15" s="127"/>
      <c r="H15" s="125"/>
      <c r="I15" s="136" t="s">
        <v>77</v>
      </c>
      <c r="J15" s="285">
        <f>MIN(D19:D23)</f>
        <v>995000</v>
      </c>
      <c r="K15" s="285"/>
      <c r="L15" s="125"/>
      <c r="M15" s="96"/>
      <c r="N15" s="96"/>
      <c r="O15" s="96"/>
      <c r="P15" s="96"/>
      <c r="Q15" s="96"/>
      <c r="R15" s="96"/>
      <c r="S15" s="96"/>
      <c r="U15" s="96"/>
      <c r="V15" s="96"/>
      <c r="W15" s="96"/>
      <c r="X15" s="96"/>
      <c r="Y15" s="96"/>
      <c r="Z15" s="96"/>
      <c r="AA15" s="96"/>
      <c r="AB15" s="96"/>
      <c r="AC15" s="96"/>
      <c r="AD15" s="96"/>
      <c r="AE15" s="96"/>
      <c r="AF15" s="96"/>
    </row>
    <row r="16" spans="1:32" s="126" customFormat="1" ht="13.15" thickBot="1" x14ac:dyDescent="0.4">
      <c r="A16" s="119" t="s">
        <v>49</v>
      </c>
      <c r="B16" s="119" t="s">
        <v>50</v>
      </c>
      <c r="C16" s="119" t="s">
        <v>51</v>
      </c>
      <c r="D16" s="119" t="s">
        <v>52</v>
      </c>
      <c r="E16" s="119" t="s">
        <v>53</v>
      </c>
      <c r="F16" s="119" t="s">
        <v>54</v>
      </c>
      <c r="G16" s="119" t="s">
        <v>55</v>
      </c>
      <c r="H16" s="120" t="s">
        <v>56</v>
      </c>
      <c r="I16" s="120" t="s">
        <v>57</v>
      </c>
      <c r="J16" s="120" t="s">
        <v>58</v>
      </c>
      <c r="K16" s="121" t="s">
        <v>59</v>
      </c>
      <c r="L16" s="122" t="s">
        <v>60</v>
      </c>
      <c r="M16" s="119" t="s">
        <v>61</v>
      </c>
      <c r="N16" s="119" t="s">
        <v>62</v>
      </c>
      <c r="O16" s="119" t="s">
        <v>91</v>
      </c>
      <c r="P16" s="119" t="s">
        <v>92</v>
      </c>
      <c r="Q16" s="119" t="s">
        <v>93</v>
      </c>
      <c r="R16" s="119" t="s">
        <v>94</v>
      </c>
      <c r="S16" s="119" t="s">
        <v>95</v>
      </c>
      <c r="T16" s="266" t="s">
        <v>110</v>
      </c>
      <c r="U16" s="266" t="s">
        <v>111</v>
      </c>
      <c r="V16" s="266" t="s">
        <v>112</v>
      </c>
      <c r="W16" s="266" t="s">
        <v>113</v>
      </c>
      <c r="X16" s="266" t="s">
        <v>114</v>
      </c>
      <c r="Y16" s="266" t="s">
        <v>127</v>
      </c>
      <c r="Z16" s="267"/>
      <c r="AA16" s="125"/>
      <c r="AB16" s="125"/>
      <c r="AC16" s="125"/>
      <c r="AD16" s="125"/>
      <c r="AE16" s="125"/>
      <c r="AF16" s="125"/>
    </row>
    <row r="17" spans="1:32" s="130" customFormat="1" ht="90.6" customHeight="1" thickBot="1" x14ac:dyDescent="0.4">
      <c r="A17" s="237" t="s">
        <v>45</v>
      </c>
      <c r="B17" s="137" t="s">
        <v>99</v>
      </c>
      <c r="C17" s="138" t="s">
        <v>37</v>
      </c>
      <c r="D17" s="139" t="s">
        <v>63</v>
      </c>
      <c r="E17" s="291" t="s">
        <v>80</v>
      </c>
      <c r="F17" s="292"/>
      <c r="G17" s="293"/>
      <c r="H17" s="140" t="s">
        <v>87</v>
      </c>
      <c r="I17" s="143" t="s">
        <v>85</v>
      </c>
      <c r="J17" s="294" t="s">
        <v>88</v>
      </c>
      <c r="K17" s="295"/>
      <c r="L17" s="140" t="s">
        <v>89</v>
      </c>
      <c r="M17" s="145" t="s">
        <v>90</v>
      </c>
      <c r="N17" s="137" t="s">
        <v>78</v>
      </c>
      <c r="O17" s="137" t="s">
        <v>83</v>
      </c>
      <c r="P17" s="167" t="s">
        <v>98</v>
      </c>
      <c r="Q17" s="141" t="s">
        <v>64</v>
      </c>
      <c r="R17" s="142" t="s">
        <v>79</v>
      </c>
      <c r="S17" s="232" t="s">
        <v>133</v>
      </c>
      <c r="T17" s="279" t="s">
        <v>116</v>
      </c>
      <c r="U17" s="280"/>
      <c r="V17" s="280"/>
      <c r="W17" s="280"/>
      <c r="X17" s="280"/>
      <c r="Y17" s="281"/>
      <c r="Z17" s="249"/>
      <c r="AA17" s="117"/>
      <c r="AB17" s="117"/>
      <c r="AC17" s="117"/>
      <c r="AD17" s="117"/>
      <c r="AE17" s="117"/>
      <c r="AF17" s="117"/>
    </row>
    <row r="18" spans="1:32" s="133" customFormat="1" ht="80.650000000000006" customHeight="1" thickBot="1" x14ac:dyDescent="0.5">
      <c r="A18" s="238" t="s">
        <v>65</v>
      </c>
      <c r="B18" s="131" t="s">
        <v>46</v>
      </c>
      <c r="C18" s="215" t="s">
        <v>66</v>
      </c>
      <c r="D18" s="216" t="s">
        <v>67</v>
      </c>
      <c r="E18" s="216" t="s">
        <v>120</v>
      </c>
      <c r="F18" s="216" t="s">
        <v>121</v>
      </c>
      <c r="G18" s="217" t="s">
        <v>106</v>
      </c>
      <c r="H18" s="252" t="s">
        <v>117</v>
      </c>
      <c r="I18" s="218" t="s">
        <v>86</v>
      </c>
      <c r="J18" s="219" t="s">
        <v>107</v>
      </c>
      <c r="K18" s="217" t="s">
        <v>108</v>
      </c>
      <c r="L18" s="250" t="s">
        <v>118</v>
      </c>
      <c r="M18" s="250" t="s">
        <v>119</v>
      </c>
      <c r="N18" s="220" t="s">
        <v>100</v>
      </c>
      <c r="O18" s="215" t="s">
        <v>96</v>
      </c>
      <c r="P18" s="215" t="s">
        <v>97</v>
      </c>
      <c r="Q18" s="221" t="s">
        <v>101</v>
      </c>
      <c r="R18" s="251" t="s">
        <v>123</v>
      </c>
      <c r="S18" s="233" t="s">
        <v>68</v>
      </c>
      <c r="T18" s="262" t="s">
        <v>124</v>
      </c>
      <c r="U18" s="263" t="s">
        <v>130</v>
      </c>
      <c r="V18" s="263" t="s">
        <v>125</v>
      </c>
      <c r="W18" s="263" t="s">
        <v>136</v>
      </c>
      <c r="X18" s="263" t="s">
        <v>138</v>
      </c>
      <c r="Y18" s="261" t="s">
        <v>126</v>
      </c>
      <c r="Z18" s="132"/>
      <c r="AA18" s="132"/>
      <c r="AB18" s="132"/>
      <c r="AC18" s="132"/>
      <c r="AD18" s="132"/>
      <c r="AE18" s="132"/>
    </row>
    <row r="19" spans="1:32" s="4" customFormat="1" ht="15" customHeight="1" x14ac:dyDescent="0.35">
      <c r="A19" s="239" t="s">
        <v>5</v>
      </c>
      <c r="B19" s="146">
        <v>345</v>
      </c>
      <c r="C19" s="171">
        <v>0.1</v>
      </c>
      <c r="D19" s="172">
        <f>C19*$J$13</f>
        <v>1000000</v>
      </c>
      <c r="E19" s="173" t="s">
        <v>69</v>
      </c>
      <c r="F19" s="174">
        <v>0.05</v>
      </c>
      <c r="G19" s="175">
        <f>F19*$J$12</f>
        <v>18</v>
      </c>
      <c r="H19" s="176">
        <f>B19+G19</f>
        <v>363</v>
      </c>
      <c r="I19" s="177">
        <f>_xlfn.RANK.EQ(H19,$H$19:$H$23)</f>
        <v>1</v>
      </c>
      <c r="J19" s="178">
        <v>0.01</v>
      </c>
      <c r="K19" s="175">
        <f>J19*$J$12</f>
        <v>3.6</v>
      </c>
      <c r="L19" s="179">
        <f>G19+K19</f>
        <v>21.6</v>
      </c>
      <c r="M19" s="180">
        <f>B19+L19</f>
        <v>366.6</v>
      </c>
      <c r="N19" s="181">
        <f>D19-$J$15</f>
        <v>5000</v>
      </c>
      <c r="O19" s="182">
        <f>N19/$J$14</f>
        <v>4.6992481203007516E-3</v>
      </c>
      <c r="P19" s="183">
        <f>O19*$J$10</f>
        <v>0.37593984962406013</v>
      </c>
      <c r="Q19" s="184">
        <f>IF(C19="","",IF(O19&gt;1,0,$J$10-P19))</f>
        <v>79.624060150375939</v>
      </c>
      <c r="R19" s="161">
        <f>IF(OR(B19="",C19=""),"",IF(B19="","",M19+Q19))</f>
        <v>446.22406015037598</v>
      </c>
      <c r="S19" s="234">
        <f>_xlfn.RANK.EQ(R19,$R$19:$R$23)</f>
        <v>2</v>
      </c>
      <c r="T19" s="229" t="s">
        <v>109</v>
      </c>
      <c r="U19" s="224" t="s">
        <v>109</v>
      </c>
      <c r="V19" s="224" t="s">
        <v>109</v>
      </c>
      <c r="W19" s="224" t="s">
        <v>109</v>
      </c>
      <c r="X19" s="224" t="s">
        <v>109</v>
      </c>
      <c r="Y19" s="240" t="s">
        <v>109</v>
      </c>
      <c r="Z19" s="96"/>
      <c r="AA19" s="96"/>
      <c r="AB19" s="96"/>
      <c r="AC19" s="96"/>
      <c r="AD19" s="96"/>
      <c r="AE19" s="96"/>
    </row>
    <row r="20" spans="1:32" s="4" customFormat="1" ht="15" customHeight="1" x14ac:dyDescent="0.35">
      <c r="A20" s="241" t="s">
        <v>6</v>
      </c>
      <c r="B20" s="169">
        <v>360</v>
      </c>
      <c r="C20" s="191">
        <v>0.10249999999999999</v>
      </c>
      <c r="D20" s="170">
        <f>C20*$J$13</f>
        <v>1024999.9999999999</v>
      </c>
      <c r="E20" s="192"/>
      <c r="F20" s="193"/>
      <c r="G20" s="253">
        <f>F20*$J$12</f>
        <v>0</v>
      </c>
      <c r="H20" s="194">
        <f>B20+G20</f>
        <v>360</v>
      </c>
      <c r="I20" s="195">
        <f>_xlfn.RANK.EQ(H20,$H$19:$H$23)</f>
        <v>2</v>
      </c>
      <c r="J20" s="196">
        <v>0.03</v>
      </c>
      <c r="K20" s="253">
        <f>J20*$J$12</f>
        <v>10.799999999999999</v>
      </c>
      <c r="L20" s="197">
        <f>G20+K20</f>
        <v>10.799999999999999</v>
      </c>
      <c r="M20" s="198">
        <f>B20+L20</f>
        <v>370.8</v>
      </c>
      <c r="N20" s="199">
        <f>D20-$J$15</f>
        <v>29999.999999999884</v>
      </c>
      <c r="O20" s="200">
        <f>N20/$J$14</f>
        <v>2.8195488721804402E-2</v>
      </c>
      <c r="P20" s="201">
        <f>O20*$J$10</f>
        <v>2.2556390977443521</v>
      </c>
      <c r="Q20" s="202">
        <f>IF(C20="","",IF(O20&gt;1,0,$J$10-P20))</f>
        <v>77.74436090225565</v>
      </c>
      <c r="R20" s="203">
        <f>IF(OR(B20="",C20=""),"",IF(B20="","",M20+Q20))</f>
        <v>448.54436090225568</v>
      </c>
      <c r="S20" s="235">
        <f>_xlfn.RANK.EQ(R20,$R$19:$R$23)</f>
        <v>1</v>
      </c>
      <c r="T20" s="230"/>
      <c r="U20" s="225"/>
      <c r="V20" s="225"/>
      <c r="W20" s="225"/>
      <c r="X20" s="225"/>
      <c r="Y20" s="242"/>
      <c r="Z20" s="227"/>
      <c r="AA20" s="227"/>
      <c r="AB20" s="96"/>
      <c r="AC20" s="96"/>
      <c r="AD20" s="96"/>
      <c r="AE20" s="96"/>
    </row>
    <row r="21" spans="1:32" s="4" customFormat="1" ht="13.5" x14ac:dyDescent="0.35">
      <c r="A21" s="243" t="s">
        <v>7</v>
      </c>
      <c r="B21" s="204">
        <v>305</v>
      </c>
      <c r="C21" s="205">
        <v>9.9500000000000005E-2</v>
      </c>
      <c r="D21" s="170">
        <f>C21*$J$13</f>
        <v>995000</v>
      </c>
      <c r="E21" s="206"/>
      <c r="F21" s="193"/>
      <c r="G21" s="253">
        <f>F21*$J$12</f>
        <v>0</v>
      </c>
      <c r="H21" s="194">
        <f t="shared" ref="H21:H23" si="0">B21+G21</f>
        <v>305</v>
      </c>
      <c r="I21" s="195">
        <f>_xlfn.RANK.EQ(H21,$H$19:$H$23)</f>
        <v>4</v>
      </c>
      <c r="J21" s="196">
        <v>0.02</v>
      </c>
      <c r="K21" s="253">
        <f>J21*$J$12</f>
        <v>7.2</v>
      </c>
      <c r="L21" s="197">
        <f t="shared" ref="L21:L23" si="1">G21+K21</f>
        <v>7.2</v>
      </c>
      <c r="M21" s="198">
        <f>B21+L21</f>
        <v>312.2</v>
      </c>
      <c r="N21" s="199">
        <f t="shared" ref="N21:N23" si="2">D21-$J$15</f>
        <v>0</v>
      </c>
      <c r="O21" s="200">
        <f>N21/$J$14</f>
        <v>0</v>
      </c>
      <c r="P21" s="201">
        <f>O21*$J$10</f>
        <v>0</v>
      </c>
      <c r="Q21" s="207">
        <f>IF(C21="","",IF(O21&gt;1,0,$J$10-P21))</f>
        <v>80</v>
      </c>
      <c r="R21" s="203">
        <f>IF(OR(B21="",C21=""),"",IF(B21="","",M21+Q21))</f>
        <v>392.2</v>
      </c>
      <c r="S21" s="235">
        <f>_xlfn.RANK.EQ(R21,$R$19:$R$23)</f>
        <v>4</v>
      </c>
      <c r="T21" s="231"/>
      <c r="U21" s="226"/>
      <c r="V21" s="226"/>
      <c r="W21" s="226"/>
      <c r="X21" s="226"/>
      <c r="Y21" s="244"/>
      <c r="Z21" s="227"/>
      <c r="AA21" s="227"/>
      <c r="AB21" s="96"/>
      <c r="AC21" s="96"/>
      <c r="AD21" s="96"/>
      <c r="AE21" s="96"/>
    </row>
    <row r="22" spans="1:32" s="4" customFormat="1" ht="13.5" x14ac:dyDescent="0.35">
      <c r="A22" s="243" t="s">
        <v>8</v>
      </c>
      <c r="B22" s="169">
        <v>285</v>
      </c>
      <c r="C22" s="205">
        <v>0.12</v>
      </c>
      <c r="D22" s="170">
        <f>C22*$J$13</f>
        <v>1200000</v>
      </c>
      <c r="E22" s="206" t="s">
        <v>70</v>
      </c>
      <c r="F22" s="193">
        <v>0.05</v>
      </c>
      <c r="G22" s="253">
        <f>F22*$J$12</f>
        <v>18</v>
      </c>
      <c r="H22" s="194">
        <f t="shared" si="0"/>
        <v>303</v>
      </c>
      <c r="I22" s="195">
        <f>_xlfn.RANK.EQ(H22,$H$19:$H$23)</f>
        <v>5</v>
      </c>
      <c r="J22" s="196">
        <v>0.02</v>
      </c>
      <c r="K22" s="253">
        <f>J22*$J$12</f>
        <v>7.2</v>
      </c>
      <c r="L22" s="197">
        <f t="shared" si="1"/>
        <v>25.2</v>
      </c>
      <c r="M22" s="198">
        <f>B22+L22</f>
        <v>310.2</v>
      </c>
      <c r="N22" s="199">
        <f t="shared" si="2"/>
        <v>205000</v>
      </c>
      <c r="O22" s="200">
        <f>N22/$J$14</f>
        <v>0.19266917293233082</v>
      </c>
      <c r="P22" s="201">
        <f>O22*$J$10</f>
        <v>15.413533834586467</v>
      </c>
      <c r="Q22" s="207">
        <f>IF(C22="","",IF(O22&gt;1,0,$J$10-P22))</f>
        <v>64.586466165413526</v>
      </c>
      <c r="R22" s="203">
        <f>IF(OR(B22="",C22=""),"",IF(B22="","",M22+Q22))</f>
        <v>374.78646616541351</v>
      </c>
      <c r="S22" s="235">
        <f>_xlfn.RANK.EQ(R22,$R$19:$R$23)</f>
        <v>5</v>
      </c>
      <c r="T22" s="230"/>
      <c r="U22" s="225"/>
      <c r="V22" s="225"/>
      <c r="W22" s="225"/>
      <c r="X22" s="225"/>
      <c r="Y22" s="242"/>
      <c r="Z22" s="227"/>
      <c r="AA22" s="227"/>
      <c r="AB22" s="96"/>
      <c r="AC22" s="96"/>
      <c r="AD22" s="96"/>
      <c r="AE22" s="96"/>
    </row>
    <row r="23" spans="1:32" s="4" customFormat="1" ht="14.65" customHeight="1" thickBot="1" x14ac:dyDescent="0.4">
      <c r="A23" s="245" t="s">
        <v>12</v>
      </c>
      <c r="B23" s="147">
        <v>335</v>
      </c>
      <c r="C23" s="148">
        <v>0.11</v>
      </c>
      <c r="D23" s="149">
        <f>C23*$J$13</f>
        <v>1100000</v>
      </c>
      <c r="E23" s="150"/>
      <c r="F23" s="151"/>
      <c r="G23" s="254">
        <f>F23*$J$12</f>
        <v>0</v>
      </c>
      <c r="H23" s="185">
        <f t="shared" si="0"/>
        <v>335</v>
      </c>
      <c r="I23" s="157">
        <f>_xlfn.RANK.EQ(H23,$H$19:$H$23)</f>
        <v>3</v>
      </c>
      <c r="J23" s="159">
        <v>0.03</v>
      </c>
      <c r="K23" s="254">
        <f>J23*$J$12</f>
        <v>10.799999999999999</v>
      </c>
      <c r="L23" s="186">
        <f t="shared" si="1"/>
        <v>10.799999999999999</v>
      </c>
      <c r="M23" s="187">
        <f>B23+L23</f>
        <v>345.8</v>
      </c>
      <c r="N23" s="223">
        <f t="shared" si="2"/>
        <v>105000</v>
      </c>
      <c r="O23" s="188">
        <f>N23/$J$14</f>
        <v>9.8684210526315791E-2</v>
      </c>
      <c r="P23" s="189">
        <f>O23*$J$10</f>
        <v>7.8947368421052637</v>
      </c>
      <c r="Q23" s="190">
        <f>IF(C23="","",IF(O23&gt;1,0,$J$10-P23))</f>
        <v>72.10526315789474</v>
      </c>
      <c r="R23" s="156">
        <f>IF(OR(B23="",C23=""),"",IF(B23="","",M23+Q23))</f>
        <v>417.90526315789475</v>
      </c>
      <c r="S23" s="236">
        <f>_xlfn.RANK.EQ(R23,$R$19:$R$23)</f>
        <v>3</v>
      </c>
      <c r="T23" s="246"/>
      <c r="U23" s="247"/>
      <c r="V23" s="247"/>
      <c r="W23" s="247"/>
      <c r="X23" s="247"/>
      <c r="Y23" s="248"/>
      <c r="Z23" s="227"/>
      <c r="AA23" s="227"/>
      <c r="AB23" s="96"/>
      <c r="AC23" s="96"/>
      <c r="AD23" s="96"/>
      <c r="AE23" s="96"/>
    </row>
    <row r="24" spans="1:32" s="4" customFormat="1" ht="13.9" thickBot="1" x14ac:dyDescent="0.4">
      <c r="A24" s="96"/>
      <c r="B24" s="96"/>
      <c r="C24" s="96"/>
      <c r="D24" s="96"/>
      <c r="E24" s="96"/>
      <c r="F24" s="96"/>
      <c r="G24" s="96"/>
      <c r="H24" s="96"/>
      <c r="I24" s="96"/>
      <c r="J24" s="96"/>
      <c r="K24" s="96"/>
      <c r="L24" s="96"/>
      <c r="M24" s="96"/>
      <c r="N24" s="96"/>
      <c r="O24" s="96"/>
      <c r="P24" s="96"/>
      <c r="Q24" s="96"/>
      <c r="R24" s="96"/>
      <c r="S24" s="96"/>
      <c r="T24" s="227"/>
      <c r="U24" s="227"/>
      <c r="V24" s="227"/>
      <c r="W24" s="227"/>
      <c r="X24" s="227"/>
      <c r="Y24" s="227"/>
      <c r="Z24" s="227"/>
      <c r="AA24" s="227"/>
      <c r="AB24" s="129"/>
      <c r="AC24" s="96"/>
      <c r="AD24" s="96"/>
      <c r="AE24" s="96"/>
    </row>
    <row r="25" spans="1:32" s="4" customFormat="1" ht="13.5" x14ac:dyDescent="0.35">
      <c r="A25" s="96"/>
      <c r="B25" s="118" t="s">
        <v>74</v>
      </c>
      <c r="C25" s="102"/>
      <c r="D25" s="103"/>
      <c r="E25" s="103"/>
      <c r="F25" s="103"/>
      <c r="G25" s="103"/>
      <c r="H25" s="103"/>
      <c r="I25" s="103"/>
      <c r="J25" s="103"/>
      <c r="K25" s="103"/>
      <c r="L25" s="103"/>
      <c r="M25" s="103"/>
      <c r="N25" s="103"/>
      <c r="O25" s="104"/>
      <c r="P25" s="104"/>
      <c r="Q25" s="105"/>
      <c r="R25" s="96"/>
      <c r="S25" s="96"/>
      <c r="T25" s="227"/>
      <c r="U25" s="227"/>
      <c r="V25" s="227"/>
      <c r="W25" s="227"/>
      <c r="X25" s="227"/>
      <c r="Y25" s="227"/>
      <c r="Z25" s="227"/>
      <c r="AA25" s="227"/>
      <c r="AB25" s="129"/>
      <c r="AC25" s="96"/>
      <c r="AD25" s="96"/>
      <c r="AE25" s="96"/>
    </row>
    <row r="26" spans="1:32" s="4" customFormat="1" ht="13.5" x14ac:dyDescent="0.35">
      <c r="A26" s="96"/>
      <c r="B26" s="106"/>
      <c r="C26" s="107"/>
      <c r="D26" s="100"/>
      <c r="E26" s="100"/>
      <c r="F26" s="100"/>
      <c r="G26" s="100"/>
      <c r="H26" s="100"/>
      <c r="I26" s="100"/>
      <c r="J26" s="100"/>
      <c r="K26" s="100"/>
      <c r="L26" s="100"/>
      <c r="M26" s="100"/>
      <c r="N26" s="100"/>
      <c r="O26" s="99"/>
      <c r="P26" s="99"/>
      <c r="Q26" s="108"/>
      <c r="R26" s="96"/>
      <c r="S26" s="96"/>
      <c r="T26" s="227"/>
      <c r="U26" s="227"/>
      <c r="V26" s="227"/>
      <c r="W26" s="227"/>
      <c r="X26" s="227"/>
      <c r="Y26" s="227"/>
      <c r="Z26" s="227"/>
      <c r="AA26" s="227"/>
      <c r="AB26" s="129"/>
      <c r="AC26" s="96"/>
      <c r="AD26" s="96"/>
      <c r="AE26" s="96"/>
    </row>
    <row r="27" spans="1:32" s="4" customFormat="1" ht="13.5" x14ac:dyDescent="0.35">
      <c r="A27" s="96"/>
      <c r="B27" s="106"/>
      <c r="C27" s="109"/>
      <c r="D27" s="110"/>
      <c r="E27" s="110"/>
      <c r="F27" s="110"/>
      <c r="G27" s="110"/>
      <c r="H27" s="110"/>
      <c r="I27" s="100"/>
      <c r="J27" s="100"/>
      <c r="K27" s="100"/>
      <c r="L27" s="110"/>
      <c r="M27" s="110"/>
      <c r="N27" s="110"/>
      <c r="O27" s="111"/>
      <c r="P27" s="111"/>
      <c r="Q27" s="108"/>
      <c r="R27" s="96"/>
      <c r="S27" s="96"/>
      <c r="T27" s="166"/>
      <c r="U27" s="166"/>
      <c r="V27" s="166"/>
      <c r="W27" s="166"/>
      <c r="X27" s="166"/>
      <c r="Y27" s="166"/>
      <c r="Z27" s="166"/>
      <c r="AA27" s="125"/>
      <c r="AB27" s="129"/>
      <c r="AC27" s="96"/>
      <c r="AD27" s="96"/>
      <c r="AE27" s="96"/>
    </row>
    <row r="28" spans="1:32" s="4" customFormat="1" ht="14.75" customHeight="1" thickBot="1" x14ac:dyDescent="0.5">
      <c r="A28" s="96"/>
      <c r="B28" s="112"/>
      <c r="C28" s="290" t="s">
        <v>75</v>
      </c>
      <c r="D28" s="290"/>
      <c r="E28" s="290"/>
      <c r="F28" s="290"/>
      <c r="G28" s="290"/>
      <c r="H28" s="162"/>
      <c r="I28" s="162"/>
      <c r="J28" s="162"/>
      <c r="K28" s="162"/>
      <c r="L28" s="113"/>
      <c r="M28" s="290" t="s">
        <v>21</v>
      </c>
      <c r="N28" s="290"/>
      <c r="O28" s="290"/>
      <c r="P28" s="290"/>
      <c r="Q28" s="114"/>
      <c r="R28" s="96"/>
      <c r="S28" s="100"/>
      <c r="T28" s="165"/>
      <c r="U28" s="165"/>
      <c r="V28" s="165"/>
      <c r="W28" s="165"/>
      <c r="X28" s="165"/>
      <c r="Y28" s="165"/>
      <c r="Z28" s="165"/>
      <c r="AA28" s="101"/>
      <c r="AB28" s="129"/>
      <c r="AC28" s="96"/>
      <c r="AD28" s="96"/>
      <c r="AE28" s="96"/>
    </row>
    <row r="29" spans="1:32" s="4" customFormat="1" ht="12" customHeight="1" x14ac:dyDescent="0.45">
      <c r="A29" s="96"/>
      <c r="B29" s="100"/>
      <c r="C29" s="115"/>
      <c r="D29" s="115"/>
      <c r="E29" s="115"/>
      <c r="F29" s="115"/>
      <c r="G29" s="115"/>
      <c r="H29" s="116"/>
      <c r="I29" s="115"/>
      <c r="J29" s="115"/>
      <c r="K29" s="115"/>
      <c r="L29" s="115"/>
      <c r="M29" s="116"/>
      <c r="N29" s="96"/>
      <c r="O29" s="96"/>
      <c r="P29" s="163"/>
      <c r="Q29" s="96"/>
      <c r="R29" s="96"/>
      <c r="S29" s="96"/>
      <c r="T29" s="163"/>
      <c r="U29" s="163"/>
      <c r="V29" s="163"/>
      <c r="W29" s="163"/>
      <c r="X29" s="163"/>
      <c r="Y29" s="163"/>
      <c r="Z29" s="163"/>
      <c r="AA29" s="228"/>
      <c r="AB29" s="96"/>
      <c r="AC29" s="96"/>
      <c r="AD29" s="96"/>
      <c r="AE29" s="96"/>
    </row>
    <row r="30" spans="1:32" s="126" customFormat="1" ht="12.5" customHeight="1" x14ac:dyDescent="0.45">
      <c r="A30" s="289" t="s">
        <v>132</v>
      </c>
      <c r="B30" s="289"/>
      <c r="C30" s="289"/>
      <c r="D30" s="289"/>
      <c r="E30" s="289"/>
      <c r="F30" s="289"/>
      <c r="G30" s="289"/>
      <c r="H30" s="289"/>
      <c r="I30" s="289"/>
      <c r="J30" s="289"/>
      <c r="K30" s="289"/>
      <c r="L30" s="289"/>
      <c r="M30" s="289"/>
      <c r="N30" s="289"/>
      <c r="O30" s="289"/>
      <c r="P30" s="289"/>
      <c r="Q30" s="289"/>
      <c r="R30" s="289"/>
      <c r="S30" s="289"/>
      <c r="T30" s="264"/>
      <c r="U30" s="264"/>
      <c r="V30" s="264"/>
      <c r="W30" s="163"/>
      <c r="X30" s="163"/>
      <c r="Y30" s="163"/>
      <c r="Z30" s="163"/>
      <c r="AA30" s="228"/>
      <c r="AB30" s="125"/>
      <c r="AC30" s="125"/>
      <c r="AD30" s="125"/>
      <c r="AE30" s="125"/>
    </row>
    <row r="31" spans="1:32" ht="12.5" customHeight="1" x14ac:dyDescent="0.45">
      <c r="A31" s="277" t="s">
        <v>122</v>
      </c>
      <c r="B31" s="277"/>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65"/>
      <c r="AA31" s="228"/>
      <c r="AB31" s="101"/>
      <c r="AC31" s="101"/>
      <c r="AD31" s="101"/>
      <c r="AE31" s="101"/>
    </row>
    <row r="32" spans="1:32" s="160" customFormat="1" ht="12.5" customHeight="1" x14ac:dyDescent="0.45">
      <c r="A32" s="278" t="s">
        <v>105</v>
      </c>
      <c r="B32" s="278"/>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164"/>
      <c r="AA32" s="101"/>
      <c r="AB32" s="228"/>
      <c r="AC32" s="228"/>
      <c r="AD32" s="228"/>
      <c r="AE32" s="228"/>
    </row>
    <row r="33" spans="1:31" s="160" customFormat="1" ht="39" customHeight="1" x14ac:dyDescent="0.45">
      <c r="A33" s="278" t="s">
        <v>135</v>
      </c>
      <c r="B33" s="278"/>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101"/>
      <c r="AA33" s="101"/>
      <c r="AB33" s="228"/>
      <c r="AC33" s="228"/>
      <c r="AD33" s="228"/>
      <c r="AE33" s="228"/>
    </row>
    <row r="34" spans="1:31" ht="38.65" customHeight="1" x14ac:dyDescent="0.45">
      <c r="A34" s="275" t="s">
        <v>134</v>
      </c>
      <c r="B34" s="275"/>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101"/>
      <c r="AA34" s="101"/>
      <c r="AB34" s="101"/>
      <c r="AC34" s="101"/>
      <c r="AD34" s="101"/>
      <c r="AE34" s="101"/>
    </row>
    <row r="35" spans="1:31" ht="12.5" customHeight="1" x14ac:dyDescent="0.45">
      <c r="A35" s="276" t="s">
        <v>137</v>
      </c>
      <c r="B35" s="276"/>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101"/>
      <c r="AA35" s="101"/>
      <c r="AB35" s="101"/>
      <c r="AC35" s="101"/>
      <c r="AD35" s="101"/>
      <c r="AE35" s="101"/>
    </row>
    <row r="36" spans="1:31" x14ac:dyDescent="0.4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row>
    <row r="37" spans="1:31" x14ac:dyDescent="0.4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row>
    <row r="38" spans="1:31" x14ac:dyDescent="0.45">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row>
    <row r="39" spans="1:31" x14ac:dyDescent="0.45">
      <c r="A39" s="101"/>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row>
    <row r="40" spans="1:31" x14ac:dyDescent="0.45">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row>
    <row r="41" spans="1:31" x14ac:dyDescent="0.45">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row>
    <row r="42" spans="1:31" x14ac:dyDescent="0.45">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row>
    <row r="43" spans="1:31" x14ac:dyDescent="0.45">
      <c r="A43" s="101"/>
      <c r="B43" s="101"/>
      <c r="C43" s="101"/>
      <c r="D43" s="101"/>
      <c r="E43" s="101"/>
      <c r="F43" s="101"/>
      <c r="G43" s="101"/>
      <c r="H43" s="101"/>
      <c r="I43" s="101"/>
      <c r="J43" s="101"/>
      <c r="K43" s="101"/>
      <c r="L43" s="101"/>
      <c r="M43" s="101"/>
      <c r="N43" s="101"/>
      <c r="O43" s="101"/>
      <c r="P43" s="101"/>
      <c r="Q43" s="101"/>
      <c r="R43" s="101"/>
      <c r="S43" s="101"/>
    </row>
    <row r="44" spans="1:31" x14ac:dyDescent="0.45">
      <c r="A44" s="101"/>
      <c r="B44" s="101"/>
      <c r="C44" s="101"/>
      <c r="D44" s="101"/>
      <c r="E44" s="101"/>
      <c r="F44" s="101"/>
      <c r="G44" s="101"/>
      <c r="H44" s="101"/>
      <c r="I44" s="101"/>
      <c r="J44" s="101"/>
      <c r="K44" s="101"/>
      <c r="L44" s="101"/>
      <c r="M44" s="101"/>
      <c r="N44" s="101"/>
      <c r="O44" s="101"/>
      <c r="P44" s="101"/>
      <c r="Q44" s="101"/>
      <c r="R44" s="101"/>
      <c r="S44" s="101"/>
    </row>
    <row r="45" spans="1:31" x14ac:dyDescent="0.45">
      <c r="A45" s="101"/>
      <c r="B45" s="101"/>
      <c r="C45" s="101"/>
      <c r="D45" s="101"/>
      <c r="E45" s="101"/>
      <c r="F45" s="101"/>
      <c r="G45" s="101"/>
      <c r="H45" s="101"/>
      <c r="I45" s="101"/>
      <c r="J45" s="101"/>
      <c r="K45" s="101"/>
      <c r="L45" s="101"/>
      <c r="M45" s="101"/>
      <c r="N45" s="101"/>
      <c r="O45" s="101"/>
      <c r="P45" s="101"/>
      <c r="Q45" s="101"/>
      <c r="R45" s="101"/>
      <c r="S45" s="101"/>
    </row>
    <row r="46" spans="1:31" x14ac:dyDescent="0.45">
      <c r="N46" s="1"/>
      <c r="O46" s="1"/>
      <c r="P46" s="1"/>
    </row>
    <row r="47" spans="1:31" x14ac:dyDescent="0.45">
      <c r="N47" s="1"/>
      <c r="O47" s="1"/>
      <c r="P47" s="1"/>
    </row>
    <row r="48" spans="1:31" x14ac:dyDescent="0.45">
      <c r="N48" s="1"/>
      <c r="O48" s="1"/>
      <c r="P48" s="1"/>
    </row>
    <row r="49" spans="14:16" x14ac:dyDescent="0.45">
      <c r="N49" s="1"/>
      <c r="O49" s="1"/>
      <c r="P49" s="1"/>
    </row>
    <row r="50" spans="14:16" x14ac:dyDescent="0.45">
      <c r="N50" s="1"/>
      <c r="O50" s="1"/>
      <c r="P50" s="1"/>
    </row>
    <row r="51" spans="14:16" x14ac:dyDescent="0.45">
      <c r="N51" s="1"/>
      <c r="O51" s="1"/>
      <c r="P51" s="1"/>
    </row>
    <row r="52" spans="14:16" x14ac:dyDescent="0.45">
      <c r="N52" s="1"/>
      <c r="O52" s="1"/>
      <c r="P52" s="1"/>
    </row>
    <row r="53" spans="14:16" x14ac:dyDescent="0.45">
      <c r="N53" s="1"/>
      <c r="O53" s="1"/>
      <c r="P53" s="1"/>
    </row>
    <row r="54" spans="14:16" x14ac:dyDescent="0.45">
      <c r="N54" s="1"/>
      <c r="O54" s="1"/>
      <c r="P54" s="1"/>
    </row>
    <row r="55" spans="14:16" x14ac:dyDescent="0.45">
      <c r="N55" s="1"/>
      <c r="O55" s="1"/>
      <c r="P55" s="1"/>
    </row>
    <row r="56" spans="14:16" x14ac:dyDescent="0.45">
      <c r="N56" s="1"/>
      <c r="O56" s="1"/>
      <c r="P56" s="1"/>
    </row>
    <row r="57" spans="14:16" x14ac:dyDescent="0.45">
      <c r="N57" s="1"/>
      <c r="O57" s="1"/>
      <c r="P57" s="1"/>
    </row>
    <row r="58" spans="14:16" x14ac:dyDescent="0.45">
      <c r="N58" s="1"/>
      <c r="O58" s="1"/>
      <c r="P58" s="1"/>
    </row>
    <row r="59" spans="14:16" x14ac:dyDescent="0.45">
      <c r="N59" s="1"/>
      <c r="O59" s="1"/>
      <c r="P59" s="1"/>
    </row>
    <row r="60" spans="14:16" x14ac:dyDescent="0.45">
      <c r="N60" s="1"/>
      <c r="O60" s="1"/>
      <c r="P60" s="1"/>
    </row>
    <row r="61" spans="14:16" x14ac:dyDescent="0.45">
      <c r="N61" s="1"/>
      <c r="O61" s="1"/>
      <c r="P61" s="1"/>
    </row>
    <row r="62" spans="14:16" x14ac:dyDescent="0.45">
      <c r="N62" s="1"/>
      <c r="O62" s="1"/>
      <c r="P62" s="1"/>
    </row>
    <row r="63" spans="14:16" x14ac:dyDescent="0.45">
      <c r="N63" s="1"/>
      <c r="O63" s="1"/>
      <c r="P63" s="1"/>
    </row>
    <row r="64" spans="14:16" x14ac:dyDescent="0.45">
      <c r="N64" s="1"/>
      <c r="O64" s="1"/>
      <c r="P64" s="1"/>
    </row>
    <row r="65" spans="14:16" x14ac:dyDescent="0.45">
      <c r="N65" s="1"/>
      <c r="O65" s="1"/>
      <c r="P65" s="1"/>
    </row>
    <row r="66" spans="14:16" x14ac:dyDescent="0.45">
      <c r="N66" s="1"/>
      <c r="O66" s="1"/>
      <c r="P66" s="1"/>
    </row>
    <row r="67" spans="14:16" x14ac:dyDescent="0.45">
      <c r="N67" s="1"/>
      <c r="O67" s="1"/>
      <c r="P67" s="1"/>
    </row>
    <row r="68" spans="14:16" x14ac:dyDescent="0.45">
      <c r="N68" s="1"/>
      <c r="O68" s="1"/>
      <c r="P68" s="1"/>
    </row>
    <row r="69" spans="14:16" x14ac:dyDescent="0.45">
      <c r="N69" s="1"/>
      <c r="O69" s="1"/>
      <c r="P69" s="1"/>
    </row>
  </sheetData>
  <sortState xmlns:xlrd2="http://schemas.microsoft.com/office/spreadsheetml/2017/richdata2" ref="A21:S23">
    <sortCondition descending="1" ref="D21:D23"/>
  </sortState>
  <mergeCells count="22">
    <mergeCell ref="A30:S30"/>
    <mergeCell ref="M28:P28"/>
    <mergeCell ref="E17:G17"/>
    <mergeCell ref="J17:K17"/>
    <mergeCell ref="C28:G28"/>
    <mergeCell ref="A4:S4"/>
    <mergeCell ref="A5:Y6"/>
    <mergeCell ref="A1:Y1"/>
    <mergeCell ref="A2:Y2"/>
    <mergeCell ref="A3:Y3"/>
    <mergeCell ref="T17:Y17"/>
    <mergeCell ref="B9:D9"/>
    <mergeCell ref="B11:D11"/>
    <mergeCell ref="B10:D10"/>
    <mergeCell ref="J13:K13"/>
    <mergeCell ref="J14:K14"/>
    <mergeCell ref="J15:K15"/>
    <mergeCell ref="A34:Y34"/>
    <mergeCell ref="A35:Y35"/>
    <mergeCell ref="A31:Y31"/>
    <mergeCell ref="A32:Y32"/>
    <mergeCell ref="A33:Y33"/>
  </mergeCells>
  <printOptions horizontalCentered="1"/>
  <pageMargins left="0.25" right="0.25" top="0.3" bottom="0.3" header="0.3" footer="0.3"/>
  <pageSetup scale="83" orientation="landscape" horizontalDpi="300" verticalDpi="300" r:id="rId1"/>
  <headerFooter>
    <oddFooter>&amp;R&amp;"Arial Narrow,Regular"&amp;8Construction Mgmt.
701.01.CMR - 11/17</oddFooter>
  </headerFooter>
  <drawing r:id="rId2"/>
  <legacyDrawing r:id="rId3"/>
  <oleObjects>
    <mc:AlternateContent xmlns:mc="http://schemas.openxmlformats.org/markup-compatibility/2006">
      <mc:Choice Requires="x14">
        <oleObject shapeId="3074" r:id="rId4">
          <objectPr defaultSize="0" autoPict="0" r:id="rId5">
            <anchor moveWithCells="1" sizeWithCells="1">
              <from>
                <xdr:col>0</xdr:col>
                <xdr:colOff>33338</xdr:colOff>
                <xdr:row>0</xdr:row>
                <xdr:rowOff>0</xdr:rowOff>
              </from>
              <to>
                <xdr:col>3</xdr:col>
                <xdr:colOff>85725</xdr:colOff>
                <xdr:row>0</xdr:row>
                <xdr:rowOff>323850</xdr:rowOff>
              </to>
            </anchor>
          </objectPr>
        </oleObject>
      </mc:Choice>
      <mc:Fallback>
        <oleObject shapeId="3074"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CFA19EBCFB5947B8813C322F2E421C" ma:contentTypeVersion="5" ma:contentTypeDescription="Create a new document." ma:contentTypeScope="" ma:versionID="ff6de3343204da45e9a32a2e21550b76">
  <xsd:schema xmlns:xsd="http://www.w3.org/2001/XMLSchema" xmlns:xs="http://www.w3.org/2001/XMLSchema" xmlns:p="http://schemas.microsoft.com/office/2006/metadata/properties" xmlns:ns3="a4d1303c-4f5a-446a-b425-5f12da5e73f9" xmlns:ns4="8dde3c36-d850-4c8f-ba27-443bcd4ae4d1" targetNamespace="http://schemas.microsoft.com/office/2006/metadata/properties" ma:root="true" ma:fieldsID="c1841334e336591fbc934c48870c6e73" ns3:_="" ns4:_="">
    <xsd:import namespace="a4d1303c-4f5a-446a-b425-5f12da5e73f9"/>
    <xsd:import namespace="8dde3c36-d850-4c8f-ba27-443bcd4ae4d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d1303c-4f5a-446a-b425-5f12da5e7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de3c36-d850-4c8f-ba27-443bcd4ae4d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41825E-A8BF-4C37-B734-764BF1EA73A9}">
  <ds:schemaRefs>
    <ds:schemaRef ds:uri="http://schemas.microsoft.com/sharepoint/v3/contenttype/forms"/>
  </ds:schemaRefs>
</ds:datastoreItem>
</file>

<file path=customXml/itemProps2.xml><?xml version="1.0" encoding="utf-8"?>
<ds:datastoreItem xmlns:ds="http://schemas.openxmlformats.org/officeDocument/2006/customXml" ds:itemID="{CFC2184C-1AC2-49F8-9971-48D05359FFED}">
  <ds:schemaRefs>
    <ds:schemaRef ds:uri="http://purl.org/dc/elements/1.1/"/>
    <ds:schemaRef ds:uri="http://schemas.microsoft.com/office/2006/metadata/properties"/>
    <ds:schemaRef ds:uri="http://purl.org/dc/dcmitype/"/>
    <ds:schemaRef ds:uri="http://schemas.microsoft.com/office/2006/documentManagement/types"/>
    <ds:schemaRef ds:uri="a4d1303c-4f5a-446a-b425-5f12da5e73f9"/>
    <ds:schemaRef ds:uri="http://schemas.microsoft.com/office/infopath/2007/PartnerControls"/>
    <ds:schemaRef ds:uri="http://purl.org/dc/terms/"/>
    <ds:schemaRef ds:uri="http://schemas.openxmlformats.org/package/2006/metadata/core-properties"/>
    <ds:schemaRef ds:uri="8dde3c36-d850-4c8f-ba27-443bcd4ae4d1"/>
    <ds:schemaRef ds:uri="http://www.w3.org/XML/1998/namespace"/>
  </ds:schemaRefs>
</ds:datastoreItem>
</file>

<file path=customXml/itemProps3.xml><?xml version="1.0" encoding="utf-8"?>
<ds:datastoreItem xmlns:ds="http://schemas.openxmlformats.org/officeDocument/2006/customXml" ds:itemID="{5071E967-3FD6-431B-BD4B-A785C6C9DD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d1303c-4f5a-446a-b425-5f12da5e73f9"/>
    <ds:schemaRef ds:uri="8dde3c36-d850-4c8f-ba27-443bcd4ae4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Abstract-Fee Proposals-CM</vt:lpstr>
      <vt:lpstr>Abstract-Fee Proposals-CMR</vt:lpstr>
      <vt:lpstr>'Abstract-Fee Proposals-CM'!Print_Area</vt:lpstr>
      <vt:lpstr>'Abstract-Fee Proposals-CMR'!Print_Area</vt:lpstr>
    </vt:vector>
  </TitlesOfParts>
  <Company>CSU, Office of the Chancellor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jsowerbrower</dc:creator>
  <cp:lastModifiedBy>Montano Cilia, Carmen</cp:lastModifiedBy>
  <cp:lastPrinted>2017-11-17T17:55:51Z</cp:lastPrinted>
  <dcterms:created xsi:type="dcterms:W3CDTF">2010-09-29T19:20:47Z</dcterms:created>
  <dcterms:modified xsi:type="dcterms:W3CDTF">2020-08-20T21:37:43Z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0x010100B6CFA19EBCFB5947B8813C322F2E421C</vt:lpwstr>
  </property>
</Properties>
</file>